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390" windowWidth="28830" windowHeight="6435" firstSheet="3" activeTab="8"/>
  </bookViews>
  <sheets>
    <sheet name="Stavba" sheetId="1" r:id="rId1"/>
    <sheet name="SO 00 OVN" sheetId="2" r:id="rId2"/>
    <sheet name="SO 00 OVN1" sheetId="3" r:id="rId3"/>
    <sheet name="SO 00 OVN2" sheetId="4" r:id="rId4"/>
    <sheet name="SO 04_17_Šaripova_střed" sheetId="44" r:id="rId5"/>
    <sheet name="SO 04_17_Šaripova_střed1" sheetId="45" r:id="rId6"/>
    <sheet name="SO 04_17_Šaripova_střed2" sheetId="46" r:id="rId7"/>
    <sheet name="SO04_12_Růžička" sheetId="65" r:id="rId8"/>
    <sheet name="SO04_12_Růžička1" sheetId="66" r:id="rId9"/>
    <sheet name="SO04_12_Růžička2" sheetId="67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2">'SO 00 OVN1'!$1:$6</definedName>
    <definedName name="_xlnm.Print_Titles" localSheetId="3">'SO 00 OVN2'!$1:$6</definedName>
    <definedName name="_xlnm.Print_Titles" localSheetId="5">'SO 04_17_Šaripova_střed1'!$1:$6</definedName>
    <definedName name="_xlnm.Print_Titles" localSheetId="6">'SO 04_17_Šaripova_střed2'!$1:$6</definedName>
    <definedName name="_xlnm.Print_Titles" localSheetId="8">SO04_12_Růžička1!$1:$6</definedName>
    <definedName name="_xlnm.Print_Titles" localSheetId="9">SO04_12_Růžička2!$1:$6</definedName>
    <definedName name="Objednatel" localSheetId="0">Stavba!$D$11</definedName>
    <definedName name="Objekt" localSheetId="0">Stavba!$B$29</definedName>
    <definedName name="_xlnm.Print_Area" localSheetId="1">'SO 00 OVN'!$A$1:$G$45</definedName>
    <definedName name="_xlnm.Print_Area" localSheetId="2">'SO 00 OVN1'!$A$1:$I$23</definedName>
    <definedName name="_xlnm.Print_Area" localSheetId="3">'SO 00 OVN2'!$A$1:$K$35</definedName>
    <definedName name="_xlnm.Print_Area" localSheetId="4">'SO 04_17_Šaripova_střed'!$A$1:$G$45</definedName>
    <definedName name="_xlnm.Print_Area" localSheetId="5">'SO 04_17_Šaripova_střed1'!$A$1:$I$35</definedName>
    <definedName name="_xlnm.Print_Area" localSheetId="6">'SO 04_17_Šaripova_střed2'!$A$1:$K$137</definedName>
    <definedName name="_xlnm.Print_Area" localSheetId="7">SO04_12_Růžička!$A$1:$G$45</definedName>
    <definedName name="_xlnm.Print_Area" localSheetId="8">SO04_12_Růžička1!$A$1:$I$39</definedName>
    <definedName name="_xlnm.Print_Area" localSheetId="9">SO04_12_Růžička2!$A$1:$K$166</definedName>
    <definedName name="_xlnm.Print_Area" localSheetId="0">Stavba!$B$1:$J$35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00 OVN2'!#REF!</definedName>
    <definedName name="solver_opt" localSheetId="6" hidden="1">'SO 04_17_Šaripova_střed2'!#REF!</definedName>
    <definedName name="solver_opt" localSheetId="9" hidden="1">SO04_12_Růžička2!#REF!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G24" i="4" l="1"/>
  <c r="I37" i="66" l="1"/>
  <c r="D21" i="65"/>
  <c r="I36" i="66"/>
  <c r="G21" i="65" s="1"/>
  <c r="D20" i="65"/>
  <c r="I35" i="66"/>
  <c r="G20" i="65" s="1"/>
  <c r="D19" i="65"/>
  <c r="I34" i="66"/>
  <c r="G19" i="65" s="1"/>
  <c r="D18" i="65"/>
  <c r="I33" i="66"/>
  <c r="G18" i="65" s="1"/>
  <c r="D17" i="65"/>
  <c r="I32" i="66"/>
  <c r="G17" i="65" s="1"/>
  <c r="D16" i="65"/>
  <c r="I31" i="66"/>
  <c r="G16" i="65" s="1"/>
  <c r="G15" i="65"/>
  <c r="D15" i="65"/>
  <c r="I30" i="66"/>
  <c r="BE165" i="67"/>
  <c r="BD165" i="67"/>
  <c r="BC165" i="67"/>
  <c r="BB165" i="67"/>
  <c r="K165" i="67"/>
  <c r="I165" i="67"/>
  <c r="G165" i="67"/>
  <c r="BA165" i="67" s="1"/>
  <c r="BE164" i="67"/>
  <c r="BE166" i="67" s="1"/>
  <c r="I24" i="66" s="1"/>
  <c r="BD164" i="67"/>
  <c r="BD166" i="67" s="1"/>
  <c r="H24" i="66" s="1"/>
  <c r="BC164" i="67"/>
  <c r="BB164" i="67"/>
  <c r="BB166" i="67" s="1"/>
  <c r="F24" i="66" s="1"/>
  <c r="K164" i="67"/>
  <c r="I164" i="67"/>
  <c r="G164" i="67"/>
  <c r="B24" i="66"/>
  <c r="A24" i="66"/>
  <c r="K166" i="67"/>
  <c r="I166" i="67"/>
  <c r="BE161" i="67"/>
  <c r="BD161" i="67"/>
  <c r="BC161" i="67"/>
  <c r="BC162" i="67" s="1"/>
  <c r="G23" i="66" s="1"/>
  <c r="BA161" i="67"/>
  <c r="K161" i="67"/>
  <c r="I161" i="67"/>
  <c r="G161" i="67"/>
  <c r="BB161" i="67" s="1"/>
  <c r="BE160" i="67"/>
  <c r="BD160" i="67"/>
  <c r="BC160" i="67"/>
  <c r="BA160" i="67"/>
  <c r="BA162" i="67" s="1"/>
  <c r="E23" i="66" s="1"/>
  <c r="K160" i="67"/>
  <c r="I160" i="67"/>
  <c r="I162" i="67" s="1"/>
  <c r="G160" i="67"/>
  <c r="BB160" i="67" s="1"/>
  <c r="B23" i="66"/>
  <c r="A23" i="66"/>
  <c r="BD162" i="67"/>
  <c r="H23" i="66" s="1"/>
  <c r="BE157" i="67"/>
  <c r="BE158" i="67" s="1"/>
  <c r="I22" i="66" s="1"/>
  <c r="BD157" i="67"/>
  <c r="BD158" i="67" s="1"/>
  <c r="H22" i="66" s="1"/>
  <c r="BC157" i="67"/>
  <c r="BC158" i="67" s="1"/>
  <c r="G22" i="66" s="1"/>
  <c r="BB157" i="67"/>
  <c r="BB158" i="67" s="1"/>
  <c r="F22" i="66" s="1"/>
  <c r="K157" i="67"/>
  <c r="I157" i="67"/>
  <c r="I158" i="67" s="1"/>
  <c r="G157" i="67"/>
  <c r="BA157" i="67" s="1"/>
  <c r="BA158" i="67" s="1"/>
  <c r="E22" i="66" s="1"/>
  <c r="B22" i="66"/>
  <c r="A22" i="66"/>
  <c r="K158" i="67"/>
  <c r="BE153" i="67"/>
  <c r="BE155" i="67" s="1"/>
  <c r="I21" i="66" s="1"/>
  <c r="BD153" i="67"/>
  <c r="BC153" i="67"/>
  <c r="BB153" i="67"/>
  <c r="BB155" i="67" s="1"/>
  <c r="F21" i="66" s="1"/>
  <c r="K153" i="67"/>
  <c r="K155" i="67" s="1"/>
  <c r="I153" i="67"/>
  <c r="G153" i="67"/>
  <c r="BA153" i="67" s="1"/>
  <c r="BA155" i="67" s="1"/>
  <c r="E21" i="66" s="1"/>
  <c r="B21" i="66"/>
  <c r="A21" i="66"/>
  <c r="BD155" i="67"/>
  <c r="H21" i="66" s="1"/>
  <c r="BC155" i="67"/>
  <c r="G21" i="66" s="1"/>
  <c r="I155" i="67"/>
  <c r="BE150" i="67"/>
  <c r="BD150" i="67"/>
  <c r="BC150" i="67"/>
  <c r="BB150" i="67"/>
  <c r="K150" i="67"/>
  <c r="I150" i="67"/>
  <c r="G150" i="67"/>
  <c r="BA150" i="67" s="1"/>
  <c r="BE149" i="67"/>
  <c r="BD149" i="67"/>
  <c r="BC149" i="67"/>
  <c r="BB149" i="67"/>
  <c r="K149" i="67"/>
  <c r="I149" i="67"/>
  <c r="G149" i="67"/>
  <c r="BA149" i="67" s="1"/>
  <c r="BE148" i="67"/>
  <c r="BD148" i="67"/>
  <c r="BC148" i="67"/>
  <c r="BB148" i="67"/>
  <c r="K148" i="67"/>
  <c r="I148" i="67"/>
  <c r="G148" i="67"/>
  <c r="BA148" i="67" s="1"/>
  <c r="BE147" i="67"/>
  <c r="BD147" i="67"/>
  <c r="BC147" i="67"/>
  <c r="BB147" i="67"/>
  <c r="K147" i="67"/>
  <c r="I147" i="67"/>
  <c r="G147" i="67"/>
  <c r="BA147" i="67" s="1"/>
  <c r="BE146" i="67"/>
  <c r="BD146" i="67"/>
  <c r="BC146" i="67"/>
  <c r="BB146" i="67"/>
  <c r="K146" i="67"/>
  <c r="I146" i="67"/>
  <c r="G146" i="67"/>
  <c r="BA146" i="67" s="1"/>
  <c r="BE144" i="67"/>
  <c r="BD144" i="67"/>
  <c r="BC144" i="67"/>
  <c r="BB144" i="67"/>
  <c r="K144" i="67"/>
  <c r="I144" i="67"/>
  <c r="G144" i="67"/>
  <c r="BA144" i="67" s="1"/>
  <c r="BE142" i="67"/>
  <c r="BD142" i="67"/>
  <c r="BC142" i="67"/>
  <c r="BB142" i="67"/>
  <c r="BA142" i="67"/>
  <c r="K142" i="67"/>
  <c r="I142" i="67"/>
  <c r="G142" i="67"/>
  <c r="BE141" i="67"/>
  <c r="BD141" i="67"/>
  <c r="BD151" i="67" s="1"/>
  <c r="H20" i="66" s="1"/>
  <c r="BC141" i="67"/>
  <c r="BB141" i="67"/>
  <c r="K141" i="67"/>
  <c r="I141" i="67"/>
  <c r="I151" i="67" s="1"/>
  <c r="G141" i="67"/>
  <c r="B20" i="66"/>
  <c r="A20" i="66"/>
  <c r="BB151" i="67"/>
  <c r="F20" i="66" s="1"/>
  <c r="K151" i="67"/>
  <c r="BE138" i="67"/>
  <c r="BE139" i="67" s="1"/>
  <c r="I19" i="66" s="1"/>
  <c r="BD138" i="67"/>
  <c r="BD139" i="67" s="1"/>
  <c r="H19" i="66" s="1"/>
  <c r="BC138" i="67"/>
  <c r="BC139" i="67" s="1"/>
  <c r="G19" i="66" s="1"/>
  <c r="BB138" i="67"/>
  <c r="K138" i="67"/>
  <c r="K139" i="67" s="1"/>
  <c r="I138" i="67"/>
  <c r="I139" i="67" s="1"/>
  <c r="G138" i="67"/>
  <c r="G139" i="67" s="1"/>
  <c r="B19" i="66"/>
  <c r="A19" i="66"/>
  <c r="BB139" i="67"/>
  <c r="F19" i="66" s="1"/>
  <c r="BE134" i="67"/>
  <c r="BD134" i="67"/>
  <c r="BC134" i="67"/>
  <c r="BB134" i="67"/>
  <c r="K134" i="67"/>
  <c r="I134" i="67"/>
  <c r="G134" i="67"/>
  <c r="BA134" i="67" s="1"/>
  <c r="BE132" i="67"/>
  <c r="BD132" i="67"/>
  <c r="BC132" i="67"/>
  <c r="BC136" i="67" s="1"/>
  <c r="G18" i="66" s="1"/>
  <c r="BB132" i="67"/>
  <c r="K132" i="67"/>
  <c r="I132" i="67"/>
  <c r="G132" i="67"/>
  <c r="BA132" i="67" s="1"/>
  <c r="BE129" i="67"/>
  <c r="BE136" i="67" s="1"/>
  <c r="I18" i="66" s="1"/>
  <c r="BD129" i="67"/>
  <c r="BC129" i="67"/>
  <c r="BB129" i="67"/>
  <c r="BB136" i="67" s="1"/>
  <c r="F18" i="66" s="1"/>
  <c r="K129" i="67"/>
  <c r="I129" i="67"/>
  <c r="G129" i="67"/>
  <c r="B18" i="66"/>
  <c r="A18" i="66"/>
  <c r="BD136" i="67"/>
  <c r="H18" i="66" s="1"/>
  <c r="K136" i="67"/>
  <c r="I136" i="67"/>
  <c r="BE119" i="67"/>
  <c r="BD119" i="67"/>
  <c r="BC119" i="67"/>
  <c r="BB119" i="67"/>
  <c r="K119" i="67"/>
  <c r="I119" i="67"/>
  <c r="G119" i="67"/>
  <c r="BA119" i="67" s="1"/>
  <c r="BE118" i="67"/>
  <c r="BD118" i="67"/>
  <c r="BC118" i="67"/>
  <c r="BB118" i="67"/>
  <c r="K118" i="67"/>
  <c r="I118" i="67"/>
  <c r="G118" i="67"/>
  <c r="BA118" i="67" s="1"/>
  <c r="BE114" i="67"/>
  <c r="BD114" i="67"/>
  <c r="BD127" i="67" s="1"/>
  <c r="H17" i="66" s="1"/>
  <c r="BC114" i="67"/>
  <c r="BB114" i="67"/>
  <c r="K114" i="67"/>
  <c r="K127" i="67" s="1"/>
  <c r="I114" i="67"/>
  <c r="I127" i="67" s="1"/>
  <c r="G114" i="67"/>
  <c r="B17" i="66"/>
  <c r="A17" i="66"/>
  <c r="BE127" i="67"/>
  <c r="I17" i="66" s="1"/>
  <c r="BC127" i="67"/>
  <c r="G17" i="66" s="1"/>
  <c r="BE110" i="67"/>
  <c r="BE112" i="67" s="1"/>
  <c r="I16" i="66" s="1"/>
  <c r="BD110" i="67"/>
  <c r="BD112" i="67" s="1"/>
  <c r="H16" i="66" s="1"/>
  <c r="BC110" i="67"/>
  <c r="BC112" i="67" s="1"/>
  <c r="G16" i="66" s="1"/>
  <c r="BB110" i="67"/>
  <c r="K110" i="67"/>
  <c r="K112" i="67" s="1"/>
  <c r="I110" i="67"/>
  <c r="G110" i="67"/>
  <c r="BA110" i="67" s="1"/>
  <c r="BA112" i="67" s="1"/>
  <c r="E16" i="66" s="1"/>
  <c r="B16" i="66"/>
  <c r="A16" i="66"/>
  <c r="BB112" i="67"/>
  <c r="F16" i="66" s="1"/>
  <c r="I112" i="67"/>
  <c r="G112" i="67"/>
  <c r="BE106" i="67"/>
  <c r="BD106" i="67"/>
  <c r="BC106" i="67"/>
  <c r="BB106" i="67"/>
  <c r="K106" i="67"/>
  <c r="I106" i="67"/>
  <c r="G106" i="67"/>
  <c r="BA106" i="67" s="1"/>
  <c r="BE102" i="67"/>
  <c r="BE108" i="67" s="1"/>
  <c r="I15" i="66" s="1"/>
  <c r="BD102" i="67"/>
  <c r="BC102" i="67"/>
  <c r="BB102" i="67"/>
  <c r="K102" i="67"/>
  <c r="K108" i="67" s="1"/>
  <c r="I102" i="67"/>
  <c r="I108" i="67" s="1"/>
  <c r="G102" i="67"/>
  <c r="B15" i="66"/>
  <c r="A15" i="66"/>
  <c r="BB108" i="67"/>
  <c r="F15" i="66" s="1"/>
  <c r="BE98" i="67"/>
  <c r="BE100" i="67" s="1"/>
  <c r="I14" i="66" s="1"/>
  <c r="BD98" i="67"/>
  <c r="BD100" i="67" s="1"/>
  <c r="H14" i="66" s="1"/>
  <c r="BC98" i="67"/>
  <c r="BB98" i="67"/>
  <c r="K98" i="67"/>
  <c r="I98" i="67"/>
  <c r="I100" i="67" s="1"/>
  <c r="G98" i="67"/>
  <c r="BA98" i="67" s="1"/>
  <c r="BA100" i="67" s="1"/>
  <c r="E14" i="66" s="1"/>
  <c r="B14" i="66"/>
  <c r="A14" i="66"/>
  <c r="BC100" i="67"/>
  <c r="G14" i="66" s="1"/>
  <c r="BB100" i="67"/>
  <c r="F14" i="66" s="1"/>
  <c r="K100" i="67"/>
  <c r="BE95" i="67"/>
  <c r="BD95" i="67"/>
  <c r="BC95" i="67"/>
  <c r="BB95" i="67"/>
  <c r="K95" i="67"/>
  <c r="I95" i="67"/>
  <c r="G95" i="67"/>
  <c r="BA95" i="67" s="1"/>
  <c r="BE94" i="67"/>
  <c r="BD94" i="67"/>
  <c r="BC94" i="67"/>
  <c r="BB94" i="67"/>
  <c r="K94" i="67"/>
  <c r="I94" i="67"/>
  <c r="G94" i="67"/>
  <c r="BA94" i="67" s="1"/>
  <c r="BE92" i="67"/>
  <c r="BD92" i="67"/>
  <c r="BC92" i="67"/>
  <c r="BB92" i="67"/>
  <c r="BA92" i="67"/>
  <c r="K92" i="67"/>
  <c r="I92" i="67"/>
  <c r="G92" i="67"/>
  <c r="BE90" i="67"/>
  <c r="BE96" i="67" s="1"/>
  <c r="I13" i="66" s="1"/>
  <c r="BD90" i="67"/>
  <c r="BC90" i="67"/>
  <c r="BC96" i="67" s="1"/>
  <c r="G13" i="66" s="1"/>
  <c r="BB90" i="67"/>
  <c r="BA90" i="67"/>
  <c r="K90" i="67"/>
  <c r="I90" i="67"/>
  <c r="I96" i="67" s="1"/>
  <c r="G90" i="67"/>
  <c r="G96" i="67" s="1"/>
  <c r="B13" i="66"/>
  <c r="A13" i="66"/>
  <c r="BD96" i="67"/>
  <c r="H13" i="66" s="1"/>
  <c r="BB96" i="67"/>
  <c r="F13" i="66" s="1"/>
  <c r="K96" i="67"/>
  <c r="BE84" i="67"/>
  <c r="BE88" i="67" s="1"/>
  <c r="I12" i="66" s="1"/>
  <c r="BD84" i="67"/>
  <c r="BD88" i="67" s="1"/>
  <c r="H12" i="66" s="1"/>
  <c r="BC84" i="67"/>
  <c r="BB84" i="67"/>
  <c r="BB88" i="67" s="1"/>
  <c r="F12" i="66" s="1"/>
  <c r="K84" i="67"/>
  <c r="K88" i="67" s="1"/>
  <c r="I84" i="67"/>
  <c r="G84" i="67"/>
  <c r="BA84" i="67" s="1"/>
  <c r="BA88" i="67" s="1"/>
  <c r="E12" i="66" s="1"/>
  <c r="B12" i="66"/>
  <c r="A12" i="66"/>
  <c r="BC88" i="67"/>
  <c r="G12" i="66" s="1"/>
  <c r="I88" i="67"/>
  <c r="G88" i="67"/>
  <c r="BE80" i="67"/>
  <c r="BD80" i="67"/>
  <c r="BC80" i="67"/>
  <c r="BB80" i="67"/>
  <c r="BA80" i="67"/>
  <c r="K80" i="67"/>
  <c r="I80" i="67"/>
  <c r="G80" i="67"/>
  <c r="BE77" i="67"/>
  <c r="BD77" i="67"/>
  <c r="BC77" i="67"/>
  <c r="BB77" i="67"/>
  <c r="BA77" i="67"/>
  <c r="K77" i="67"/>
  <c r="I77" i="67"/>
  <c r="G77" i="67"/>
  <c r="BE75" i="67"/>
  <c r="BD75" i="67"/>
  <c r="BC75" i="67"/>
  <c r="BB75" i="67"/>
  <c r="BA75" i="67"/>
  <c r="K75" i="67"/>
  <c r="I75" i="67"/>
  <c r="G75" i="67"/>
  <c r="BE73" i="67"/>
  <c r="BE82" i="67" s="1"/>
  <c r="I11" i="66" s="1"/>
  <c r="BD73" i="67"/>
  <c r="BC73" i="67"/>
  <c r="BB73" i="67"/>
  <c r="BA73" i="67"/>
  <c r="K73" i="67"/>
  <c r="I73" i="67"/>
  <c r="G73" i="67"/>
  <c r="G82" i="67" s="1"/>
  <c r="B11" i="66"/>
  <c r="A11" i="66"/>
  <c r="BD82" i="67"/>
  <c r="H11" i="66" s="1"/>
  <c r="BB82" i="67"/>
  <c r="F11" i="66" s="1"/>
  <c r="K82" i="67"/>
  <c r="I82" i="67"/>
  <c r="BE69" i="67"/>
  <c r="BD69" i="67"/>
  <c r="BC69" i="67"/>
  <c r="BC71" i="67" s="1"/>
  <c r="G10" i="66" s="1"/>
  <c r="BB69" i="67"/>
  <c r="BB71" i="67" s="1"/>
  <c r="F10" i="66" s="1"/>
  <c r="K69" i="67"/>
  <c r="I69" i="67"/>
  <c r="G69" i="67"/>
  <c r="BA69" i="67" s="1"/>
  <c r="BA71" i="67" s="1"/>
  <c r="E10" i="66" s="1"/>
  <c r="B10" i="66"/>
  <c r="A10" i="66"/>
  <c r="BE71" i="67"/>
  <c r="I10" i="66" s="1"/>
  <c r="BD71" i="67"/>
  <c r="H10" i="66" s="1"/>
  <c r="K71" i="67"/>
  <c r="I71" i="67"/>
  <c r="BE65" i="67"/>
  <c r="BD65" i="67"/>
  <c r="BC65" i="67"/>
  <c r="BB65" i="67"/>
  <c r="K65" i="67"/>
  <c r="I65" i="67"/>
  <c r="G65" i="67"/>
  <c r="BA65" i="67" s="1"/>
  <c r="BE64" i="67"/>
  <c r="BD64" i="67"/>
  <c r="BC64" i="67"/>
  <c r="BB64" i="67"/>
  <c r="K64" i="67"/>
  <c r="I64" i="67"/>
  <c r="G64" i="67"/>
  <c r="BA64" i="67" s="1"/>
  <c r="BE62" i="67"/>
  <c r="BD62" i="67"/>
  <c r="BC62" i="67"/>
  <c r="BB62" i="67"/>
  <c r="K62" i="67"/>
  <c r="I62" i="67"/>
  <c r="G62" i="67"/>
  <c r="BA62" i="67" s="1"/>
  <c r="BE60" i="67"/>
  <c r="BE67" i="67" s="1"/>
  <c r="I9" i="66" s="1"/>
  <c r="BD60" i="67"/>
  <c r="BC60" i="67"/>
  <c r="BB60" i="67"/>
  <c r="BB67" i="67" s="1"/>
  <c r="F9" i="66" s="1"/>
  <c r="K60" i="67"/>
  <c r="I60" i="67"/>
  <c r="I67" i="67" s="1"/>
  <c r="G60" i="67"/>
  <c r="G67" i="67" s="1"/>
  <c r="B9" i="66"/>
  <c r="A9" i="66"/>
  <c r="BD67" i="67"/>
  <c r="H9" i="66" s="1"/>
  <c r="BC67" i="67"/>
  <c r="G9" i="66" s="1"/>
  <c r="K67" i="67"/>
  <c r="BE57" i="67"/>
  <c r="BD57" i="67"/>
  <c r="BC57" i="67"/>
  <c r="BB57" i="67"/>
  <c r="K57" i="67"/>
  <c r="I57" i="67"/>
  <c r="G57" i="67"/>
  <c r="BA57" i="67" s="1"/>
  <c r="BE56" i="67"/>
  <c r="BD56" i="67"/>
  <c r="BC56" i="67"/>
  <c r="BB56" i="67"/>
  <c r="K56" i="67"/>
  <c r="I56" i="67"/>
  <c r="G56" i="67"/>
  <c r="BA56" i="67" s="1"/>
  <c r="BE55" i="67"/>
  <c r="BD55" i="67"/>
  <c r="BC55" i="67"/>
  <c r="BB55" i="67"/>
  <c r="K55" i="67"/>
  <c r="I55" i="67"/>
  <c r="G55" i="67"/>
  <c r="BA55" i="67" s="1"/>
  <c r="BE54" i="67"/>
  <c r="BD54" i="67"/>
  <c r="BC54" i="67"/>
  <c r="BB54" i="67"/>
  <c r="K54" i="67"/>
  <c r="I54" i="67"/>
  <c r="G54" i="67"/>
  <c r="BA54" i="67" s="1"/>
  <c r="BE52" i="67"/>
  <c r="BE58" i="67" s="1"/>
  <c r="I8" i="66" s="1"/>
  <c r="BD52" i="67"/>
  <c r="BC52" i="67"/>
  <c r="BB52" i="67"/>
  <c r="K52" i="67"/>
  <c r="K58" i="67" s="1"/>
  <c r="I52" i="67"/>
  <c r="G52" i="67"/>
  <c r="B8" i="66"/>
  <c r="A8" i="66"/>
  <c r="I58" i="67"/>
  <c r="BE41" i="67"/>
  <c r="BD41" i="67"/>
  <c r="BC41" i="67"/>
  <c r="BB41" i="67"/>
  <c r="K41" i="67"/>
  <c r="I41" i="67"/>
  <c r="G41" i="67"/>
  <c r="BA41" i="67" s="1"/>
  <c r="BE40" i="67"/>
  <c r="BD40" i="67"/>
  <c r="BC40" i="67"/>
  <c r="BB40" i="67"/>
  <c r="K40" i="67"/>
  <c r="I40" i="67"/>
  <c r="G40" i="67"/>
  <c r="BA40" i="67" s="1"/>
  <c r="BE39" i="67"/>
  <c r="BD39" i="67"/>
  <c r="BC39" i="67"/>
  <c r="BB39" i="67"/>
  <c r="K39" i="67"/>
  <c r="I39" i="67"/>
  <c r="G39" i="67"/>
  <c r="BA39" i="67" s="1"/>
  <c r="BE36" i="67"/>
  <c r="BD36" i="67"/>
  <c r="BC36" i="67"/>
  <c r="BB36" i="67"/>
  <c r="K36" i="67"/>
  <c r="I36" i="67"/>
  <c r="G36" i="67"/>
  <c r="BA36" i="67" s="1"/>
  <c r="BE34" i="67"/>
  <c r="BD34" i="67"/>
  <c r="BC34" i="67"/>
  <c r="BB34" i="67"/>
  <c r="K34" i="67"/>
  <c r="I34" i="67"/>
  <c r="G34" i="67"/>
  <c r="BA34" i="67" s="1"/>
  <c r="BE33" i="67"/>
  <c r="BD33" i="67"/>
  <c r="BC33" i="67"/>
  <c r="BB33" i="67"/>
  <c r="K33" i="67"/>
  <c r="I33" i="67"/>
  <c r="G33" i="67"/>
  <c r="BA33" i="67" s="1"/>
  <c r="BE31" i="67"/>
  <c r="BD31" i="67"/>
  <c r="BC31" i="67"/>
  <c r="BB31" i="67"/>
  <c r="K31" i="67"/>
  <c r="I31" i="67"/>
  <c r="G31" i="67"/>
  <c r="BA31" i="67" s="1"/>
  <c r="BE29" i="67"/>
  <c r="BD29" i="67"/>
  <c r="BC29" i="67"/>
  <c r="BB29" i="67"/>
  <c r="K29" i="67"/>
  <c r="I29" i="67"/>
  <c r="G29" i="67"/>
  <c r="BA29" i="67" s="1"/>
  <c r="BE27" i="67"/>
  <c r="BD27" i="67"/>
  <c r="BC27" i="67"/>
  <c r="BB27" i="67"/>
  <c r="K27" i="67"/>
  <c r="I27" i="67"/>
  <c r="G27" i="67"/>
  <c r="BA27" i="67" s="1"/>
  <c r="BE21" i="67"/>
  <c r="BD21" i="67"/>
  <c r="BC21" i="67"/>
  <c r="BB21" i="67"/>
  <c r="K21" i="67"/>
  <c r="I21" i="67"/>
  <c r="G21" i="67"/>
  <c r="BA21" i="67" s="1"/>
  <c r="BE13" i="67"/>
  <c r="BD13" i="67"/>
  <c r="BC13" i="67"/>
  <c r="BB13" i="67"/>
  <c r="K13" i="67"/>
  <c r="I13" i="67"/>
  <c r="G13" i="67"/>
  <c r="BA13" i="67" s="1"/>
  <c r="BE12" i="67"/>
  <c r="BD12" i="67"/>
  <c r="BC12" i="67"/>
  <c r="BB12" i="67"/>
  <c r="K12" i="67"/>
  <c r="I12" i="67"/>
  <c r="G12" i="67"/>
  <c r="BA12" i="67" s="1"/>
  <c r="BE10" i="67"/>
  <c r="BD10" i="67"/>
  <c r="BC10" i="67"/>
  <c r="BB10" i="67"/>
  <c r="K10" i="67"/>
  <c r="I10" i="67"/>
  <c r="G10" i="67"/>
  <c r="BA10" i="67" s="1"/>
  <c r="BE8" i="67"/>
  <c r="BD8" i="67"/>
  <c r="BC8" i="67"/>
  <c r="BB8" i="67"/>
  <c r="K8" i="67"/>
  <c r="I8" i="67"/>
  <c r="I50" i="67" s="1"/>
  <c r="G8" i="67"/>
  <c r="B7" i="66"/>
  <c r="A7" i="66"/>
  <c r="K50" i="67"/>
  <c r="E4" i="67"/>
  <c r="F3" i="67"/>
  <c r="C33" i="65"/>
  <c r="F33" i="65" s="1"/>
  <c r="C31" i="65"/>
  <c r="G7" i="65"/>
  <c r="I33" i="45"/>
  <c r="D21" i="44"/>
  <c r="I32" i="45"/>
  <c r="G21" i="44" s="1"/>
  <c r="G20" i="44"/>
  <c r="D20" i="44"/>
  <c r="I31" i="45"/>
  <c r="D19" i="44"/>
  <c r="I30" i="45"/>
  <c r="G19" i="44" s="1"/>
  <c r="D18" i="44"/>
  <c r="I29" i="45"/>
  <c r="G18" i="44" s="1"/>
  <c r="D17" i="44"/>
  <c r="I28" i="45"/>
  <c r="G17" i="44" s="1"/>
  <c r="D16" i="44"/>
  <c r="I27" i="45"/>
  <c r="G16" i="44" s="1"/>
  <c r="D15" i="44"/>
  <c r="I26" i="45"/>
  <c r="G15" i="44" s="1"/>
  <c r="BE136" i="46"/>
  <c r="BD136" i="46"/>
  <c r="BC136" i="46"/>
  <c r="BB136" i="46"/>
  <c r="BA136" i="46"/>
  <c r="K136" i="46"/>
  <c r="I136" i="46"/>
  <c r="G136" i="46"/>
  <c r="BE135" i="46"/>
  <c r="BE137" i="46" s="1"/>
  <c r="I20" i="45" s="1"/>
  <c r="BD135" i="46"/>
  <c r="BC135" i="46"/>
  <c r="BC137" i="46" s="1"/>
  <c r="G20" i="45" s="1"/>
  <c r="BB135" i="46"/>
  <c r="BB137" i="46" s="1"/>
  <c r="F20" i="45" s="1"/>
  <c r="BA135" i="46"/>
  <c r="BA137" i="46" s="1"/>
  <c r="E20" i="45" s="1"/>
  <c r="K135" i="46"/>
  <c r="K137" i="46" s="1"/>
  <c r="I135" i="46"/>
  <c r="G135" i="46"/>
  <c r="G137" i="46" s="1"/>
  <c r="B20" i="45"/>
  <c r="A20" i="45"/>
  <c r="BD137" i="46"/>
  <c r="H20" i="45" s="1"/>
  <c r="I137" i="46"/>
  <c r="BE132" i="46"/>
  <c r="BD132" i="46"/>
  <c r="BC132" i="46"/>
  <c r="BA132" i="46"/>
  <c r="K132" i="46"/>
  <c r="I132" i="46"/>
  <c r="G132" i="46"/>
  <c r="BB132" i="46" s="1"/>
  <c r="BE131" i="46"/>
  <c r="BD131" i="46"/>
  <c r="BC131" i="46"/>
  <c r="BC133" i="46" s="1"/>
  <c r="G19" i="45" s="1"/>
  <c r="BA131" i="46"/>
  <c r="K131" i="46"/>
  <c r="I131" i="46"/>
  <c r="G131" i="46"/>
  <c r="BB131" i="46" s="1"/>
  <c r="B19" i="45"/>
  <c r="A19" i="45"/>
  <c r="BE128" i="46"/>
  <c r="BE129" i="46" s="1"/>
  <c r="I18" i="45" s="1"/>
  <c r="BD128" i="46"/>
  <c r="BC128" i="46"/>
  <c r="BC129" i="46" s="1"/>
  <c r="G18" i="45" s="1"/>
  <c r="BB128" i="46"/>
  <c r="BB129" i="46" s="1"/>
  <c r="F18" i="45" s="1"/>
  <c r="K128" i="46"/>
  <c r="K129" i="46" s="1"/>
  <c r="I128" i="46"/>
  <c r="I129" i="46" s="1"/>
  <c r="G128" i="46"/>
  <c r="BA128" i="46" s="1"/>
  <c r="BA129" i="46" s="1"/>
  <c r="E18" i="45" s="1"/>
  <c r="B18" i="45"/>
  <c r="A18" i="45"/>
  <c r="BD129" i="46"/>
  <c r="H18" i="45" s="1"/>
  <c r="BE124" i="46"/>
  <c r="BE126" i="46" s="1"/>
  <c r="I17" i="45" s="1"/>
  <c r="BD124" i="46"/>
  <c r="BD126" i="46" s="1"/>
  <c r="H17" i="45" s="1"/>
  <c r="BC124" i="46"/>
  <c r="BC126" i="46" s="1"/>
  <c r="G17" i="45" s="1"/>
  <c r="BB124" i="46"/>
  <c r="BB126" i="46" s="1"/>
  <c r="F17" i="45" s="1"/>
  <c r="K124" i="46"/>
  <c r="I124" i="46"/>
  <c r="I126" i="46" s="1"/>
  <c r="G124" i="46"/>
  <c r="BA124" i="46" s="1"/>
  <c r="BA126" i="46" s="1"/>
  <c r="E17" i="45" s="1"/>
  <c r="B17" i="45"/>
  <c r="A17" i="45"/>
  <c r="K126" i="46"/>
  <c r="BE121" i="46"/>
  <c r="BD121" i="46"/>
  <c r="BC121" i="46"/>
  <c r="BB121" i="46"/>
  <c r="K121" i="46"/>
  <c r="I121" i="46"/>
  <c r="G121" i="46"/>
  <c r="BA121" i="46" s="1"/>
  <c r="BE120" i="46"/>
  <c r="BD120" i="46"/>
  <c r="BC120" i="46"/>
  <c r="BB120" i="46"/>
  <c r="K120" i="46"/>
  <c r="I120" i="46"/>
  <c r="G120" i="46"/>
  <c r="BA120" i="46" s="1"/>
  <c r="BE118" i="46"/>
  <c r="BD118" i="46"/>
  <c r="BC118" i="46"/>
  <c r="BB118" i="46"/>
  <c r="K118" i="46"/>
  <c r="I118" i="46"/>
  <c r="G118" i="46"/>
  <c r="BA118" i="46" s="1"/>
  <c r="BE117" i="46"/>
  <c r="BD117" i="46"/>
  <c r="BC117" i="46"/>
  <c r="BB117" i="46"/>
  <c r="K117" i="46"/>
  <c r="I117" i="46"/>
  <c r="G117" i="46"/>
  <c r="BA117" i="46" s="1"/>
  <c r="BE116" i="46"/>
  <c r="BD116" i="46"/>
  <c r="BC116" i="46"/>
  <c r="BB116" i="46"/>
  <c r="K116" i="46"/>
  <c r="I116" i="46"/>
  <c r="G116" i="46"/>
  <c r="BA116" i="46" s="1"/>
  <c r="BE114" i="46"/>
  <c r="BD114" i="46"/>
  <c r="BC114" i="46"/>
  <c r="BB114" i="46"/>
  <c r="K114" i="46"/>
  <c r="I114" i="46"/>
  <c r="BA114" i="46"/>
  <c r="BE112" i="46"/>
  <c r="BD112" i="46"/>
  <c r="BC112" i="46"/>
  <c r="BB112" i="46"/>
  <c r="K112" i="46"/>
  <c r="I112" i="46"/>
  <c r="G112" i="46"/>
  <c r="BA112" i="46" s="1"/>
  <c r="BE111" i="46"/>
  <c r="BD111" i="46"/>
  <c r="BC111" i="46"/>
  <c r="BB111" i="46"/>
  <c r="K111" i="46"/>
  <c r="I111" i="46"/>
  <c r="G111" i="46"/>
  <c r="B16" i="45"/>
  <c r="A16" i="45"/>
  <c r="BE107" i="46"/>
  <c r="BD107" i="46"/>
  <c r="BC107" i="46"/>
  <c r="BB107" i="46"/>
  <c r="K107" i="46"/>
  <c r="I107" i="46"/>
  <c r="G107" i="46"/>
  <c r="BA107" i="46" s="1"/>
  <c r="BE105" i="46"/>
  <c r="BD105" i="46"/>
  <c r="BC105" i="46"/>
  <c r="BB105" i="46"/>
  <c r="K105" i="46"/>
  <c r="I105" i="46"/>
  <c r="G105" i="46"/>
  <c r="BA105" i="46" s="1"/>
  <c r="BE102" i="46"/>
  <c r="BD102" i="46"/>
  <c r="BC102" i="46"/>
  <c r="BB102" i="46"/>
  <c r="K102" i="46"/>
  <c r="K109" i="46" s="1"/>
  <c r="I102" i="46"/>
  <c r="G102" i="46"/>
  <c r="B15" i="45"/>
  <c r="A15" i="45"/>
  <c r="BE92" i="46"/>
  <c r="BD92" i="46"/>
  <c r="BC92" i="46"/>
  <c r="BB92" i="46"/>
  <c r="K92" i="46"/>
  <c r="I92" i="46"/>
  <c r="I100" i="46" s="1"/>
  <c r="G92" i="46"/>
  <c r="BA92" i="46" s="1"/>
  <c r="BE91" i="46"/>
  <c r="BD91" i="46"/>
  <c r="BC91" i="46"/>
  <c r="BB91" i="46"/>
  <c r="K91" i="46"/>
  <c r="I91" i="46"/>
  <c r="G91" i="46"/>
  <c r="BA91" i="46" s="1"/>
  <c r="BE87" i="46"/>
  <c r="BD87" i="46"/>
  <c r="BC87" i="46"/>
  <c r="BB87" i="46"/>
  <c r="K87" i="46"/>
  <c r="K100" i="46" s="1"/>
  <c r="I87" i="46"/>
  <c r="G87" i="46"/>
  <c r="B14" i="45"/>
  <c r="A14" i="45"/>
  <c r="BE83" i="46"/>
  <c r="BE85" i="46" s="1"/>
  <c r="I13" i="45" s="1"/>
  <c r="BD83" i="46"/>
  <c r="BD85" i="46" s="1"/>
  <c r="H13" i="45" s="1"/>
  <c r="BC83" i="46"/>
  <c r="BC85" i="46" s="1"/>
  <c r="G13" i="45" s="1"/>
  <c r="BB83" i="46"/>
  <c r="BB85" i="46" s="1"/>
  <c r="F13" i="45" s="1"/>
  <c r="K83" i="46"/>
  <c r="K85" i="46" s="1"/>
  <c r="I83" i="46"/>
  <c r="G83" i="46"/>
  <c r="BA83" i="46" s="1"/>
  <c r="BA85" i="46" s="1"/>
  <c r="E13" i="45" s="1"/>
  <c r="B13" i="45"/>
  <c r="A13" i="45"/>
  <c r="I85" i="46"/>
  <c r="G85" i="46"/>
  <c r="BE79" i="46"/>
  <c r="BD79" i="46"/>
  <c r="BC79" i="46"/>
  <c r="BB79" i="46"/>
  <c r="K79" i="46"/>
  <c r="I79" i="46"/>
  <c r="G79" i="46"/>
  <c r="BA79" i="46" s="1"/>
  <c r="BE75" i="46"/>
  <c r="BD75" i="46"/>
  <c r="BC75" i="46"/>
  <c r="BB75" i="46"/>
  <c r="K75" i="46"/>
  <c r="K81" i="46" s="1"/>
  <c r="I75" i="46"/>
  <c r="I81" i="46" s="1"/>
  <c r="G75" i="46"/>
  <c r="B12" i="45"/>
  <c r="A12" i="45"/>
  <c r="BE71" i="46"/>
  <c r="BD71" i="46"/>
  <c r="BC71" i="46"/>
  <c r="BB71" i="46"/>
  <c r="K71" i="46"/>
  <c r="I71" i="46"/>
  <c r="G71" i="46"/>
  <c r="BA71" i="46" s="1"/>
  <c r="BE69" i="46"/>
  <c r="BD69" i="46"/>
  <c r="BC69" i="46"/>
  <c r="BB69" i="46"/>
  <c r="K69" i="46"/>
  <c r="I69" i="46"/>
  <c r="G69" i="46"/>
  <c r="BA69" i="46" s="1"/>
  <c r="BE67" i="46"/>
  <c r="BD67" i="46"/>
  <c r="BC67" i="46"/>
  <c r="BB67" i="46"/>
  <c r="K67" i="46"/>
  <c r="I67" i="46"/>
  <c r="G67" i="46"/>
  <c r="BA67" i="46" s="1"/>
  <c r="BE64" i="46"/>
  <c r="BD64" i="46"/>
  <c r="BC64" i="46"/>
  <c r="BB64" i="46"/>
  <c r="K64" i="46"/>
  <c r="I64" i="46"/>
  <c r="G64" i="46"/>
  <c r="BA64" i="46" s="1"/>
  <c r="BE62" i="46"/>
  <c r="BD62" i="46"/>
  <c r="BC62" i="46"/>
  <c r="BB62" i="46"/>
  <c r="K62" i="46"/>
  <c r="I62" i="46"/>
  <c r="G62" i="46"/>
  <c r="BA62" i="46" s="1"/>
  <c r="BE60" i="46"/>
  <c r="BD60" i="46"/>
  <c r="BC60" i="46"/>
  <c r="BB60" i="46"/>
  <c r="K60" i="46"/>
  <c r="I60" i="46"/>
  <c r="G60" i="46"/>
  <c r="B11" i="45"/>
  <c r="A11" i="45"/>
  <c r="BE56" i="46"/>
  <c r="BE58" i="46" s="1"/>
  <c r="I10" i="45" s="1"/>
  <c r="BD56" i="46"/>
  <c r="BD58" i="46" s="1"/>
  <c r="H10" i="45" s="1"/>
  <c r="BC56" i="46"/>
  <c r="BB56" i="46"/>
  <c r="K56" i="46"/>
  <c r="K58" i="46" s="1"/>
  <c r="I56" i="46"/>
  <c r="I58" i="46" s="1"/>
  <c r="G56" i="46"/>
  <c r="B10" i="45"/>
  <c r="A10" i="45"/>
  <c r="BC58" i="46"/>
  <c r="G10" i="45" s="1"/>
  <c r="BB58" i="46"/>
  <c r="F10" i="45" s="1"/>
  <c r="BE52" i="46"/>
  <c r="BD52" i="46"/>
  <c r="BC52" i="46"/>
  <c r="BB52" i="46"/>
  <c r="K52" i="46"/>
  <c r="I52" i="46"/>
  <c r="G52" i="46"/>
  <c r="BA52" i="46" s="1"/>
  <c r="BE50" i="46"/>
  <c r="BD50" i="46"/>
  <c r="BC50" i="46"/>
  <c r="BB50" i="46"/>
  <c r="K50" i="46"/>
  <c r="I50" i="46"/>
  <c r="G50" i="46"/>
  <c r="BA50" i="46" s="1"/>
  <c r="BE49" i="46"/>
  <c r="BD49" i="46"/>
  <c r="BC49" i="46"/>
  <c r="BB49" i="46"/>
  <c r="K49" i="46"/>
  <c r="I49" i="46"/>
  <c r="G49" i="46"/>
  <c r="BA49" i="46" s="1"/>
  <c r="BE47" i="46"/>
  <c r="BD47" i="46"/>
  <c r="BC47" i="46"/>
  <c r="BB47" i="46"/>
  <c r="K47" i="46"/>
  <c r="I47" i="46"/>
  <c r="G47" i="46"/>
  <c r="BA47" i="46" s="1"/>
  <c r="BE46" i="46"/>
  <c r="BD46" i="46"/>
  <c r="BC46" i="46"/>
  <c r="BB46" i="46"/>
  <c r="K46" i="46"/>
  <c r="I46" i="46"/>
  <c r="G46" i="46"/>
  <c r="B9" i="45"/>
  <c r="A9" i="45"/>
  <c r="BE43" i="46"/>
  <c r="BD43" i="46"/>
  <c r="BC43" i="46"/>
  <c r="BB43" i="46"/>
  <c r="K43" i="46"/>
  <c r="I43" i="46"/>
  <c r="G43" i="46"/>
  <c r="BA43" i="46" s="1"/>
  <c r="BE42" i="46"/>
  <c r="BD42" i="46"/>
  <c r="BC42" i="46"/>
  <c r="BB42" i="46"/>
  <c r="K42" i="46"/>
  <c r="I42" i="46"/>
  <c r="G42" i="46"/>
  <c r="BA42" i="46" s="1"/>
  <c r="BE41" i="46"/>
  <c r="BD41" i="46"/>
  <c r="BC41" i="46"/>
  <c r="BB41" i="46"/>
  <c r="K41" i="46"/>
  <c r="I41" i="46"/>
  <c r="G41" i="46"/>
  <c r="BA41" i="46" s="1"/>
  <c r="BE40" i="46"/>
  <c r="BD40" i="46"/>
  <c r="BC40" i="46"/>
  <c r="BB40" i="46"/>
  <c r="K40" i="46"/>
  <c r="I40" i="46"/>
  <c r="G40" i="46"/>
  <c r="BA40" i="46" s="1"/>
  <c r="BE39" i="46"/>
  <c r="BD39" i="46"/>
  <c r="BC39" i="46"/>
  <c r="BB39" i="46"/>
  <c r="K39" i="46"/>
  <c r="I39" i="46"/>
  <c r="G39" i="46"/>
  <c r="BA39" i="46" s="1"/>
  <c r="BE38" i="46"/>
  <c r="BD38" i="46"/>
  <c r="BC38" i="46"/>
  <c r="BB38" i="46"/>
  <c r="K38" i="46"/>
  <c r="I38" i="46"/>
  <c r="G38" i="46"/>
  <c r="BA38" i="46" s="1"/>
  <c r="BE37" i="46"/>
  <c r="BD37" i="46"/>
  <c r="BC37" i="46"/>
  <c r="BB37" i="46"/>
  <c r="K37" i="46"/>
  <c r="I37" i="46"/>
  <c r="G37" i="46"/>
  <c r="B8" i="45"/>
  <c r="A8" i="45"/>
  <c r="BE26" i="46"/>
  <c r="BD26" i="46"/>
  <c r="BC26" i="46"/>
  <c r="BB26" i="46"/>
  <c r="K26" i="46"/>
  <c r="I26" i="46"/>
  <c r="G26" i="46"/>
  <c r="BA26" i="46" s="1"/>
  <c r="BE25" i="46"/>
  <c r="BD25" i="46"/>
  <c r="BC25" i="46"/>
  <c r="BB25" i="46"/>
  <c r="K25" i="46"/>
  <c r="I25" i="46"/>
  <c r="G25" i="46"/>
  <c r="BA25" i="46" s="1"/>
  <c r="BE24" i="46"/>
  <c r="BD24" i="46"/>
  <c r="BC24" i="46"/>
  <c r="BB24" i="46"/>
  <c r="K24" i="46"/>
  <c r="I24" i="46"/>
  <c r="G24" i="46"/>
  <c r="BA24" i="46" s="1"/>
  <c r="BE21" i="46"/>
  <c r="BD21" i="46"/>
  <c r="BC21" i="46"/>
  <c r="BB21" i="46"/>
  <c r="K21" i="46"/>
  <c r="I21" i="46"/>
  <c r="G21" i="46"/>
  <c r="BA21" i="46" s="1"/>
  <c r="BE19" i="46"/>
  <c r="BD19" i="46"/>
  <c r="BC19" i="46"/>
  <c r="BB19" i="46"/>
  <c r="K19" i="46"/>
  <c r="I19" i="46"/>
  <c r="G19" i="46"/>
  <c r="BA19" i="46" s="1"/>
  <c r="BE18" i="46"/>
  <c r="BD18" i="46"/>
  <c r="BC18" i="46"/>
  <c r="BB18" i="46"/>
  <c r="K18" i="46"/>
  <c r="I18" i="46"/>
  <c r="G18" i="46"/>
  <c r="BA18" i="46" s="1"/>
  <c r="BE16" i="46"/>
  <c r="BD16" i="46"/>
  <c r="BC16" i="46"/>
  <c r="BB16" i="46"/>
  <c r="K16" i="46"/>
  <c r="I16" i="46"/>
  <c r="G16" i="46"/>
  <c r="BA16" i="46" s="1"/>
  <c r="BE15" i="46"/>
  <c r="BD15" i="46"/>
  <c r="BC15" i="46"/>
  <c r="BB15" i="46"/>
  <c r="K15" i="46"/>
  <c r="I15" i="46"/>
  <c r="G15" i="46"/>
  <c r="BA15" i="46" s="1"/>
  <c r="BE11" i="46"/>
  <c r="BD11" i="46"/>
  <c r="BC11" i="46"/>
  <c r="BB11" i="46"/>
  <c r="K11" i="46"/>
  <c r="I11" i="46"/>
  <c r="G11" i="46"/>
  <c r="BA11" i="46" s="1"/>
  <c r="BE10" i="46"/>
  <c r="BD10" i="46"/>
  <c r="BC10" i="46"/>
  <c r="BB10" i="46"/>
  <c r="K10" i="46"/>
  <c r="I10" i="46"/>
  <c r="G10" i="46"/>
  <c r="BA10" i="46" s="1"/>
  <c r="BE8" i="46"/>
  <c r="BD8" i="46"/>
  <c r="BC8" i="46"/>
  <c r="BB8" i="46"/>
  <c r="K8" i="46"/>
  <c r="I8" i="46"/>
  <c r="G8" i="46"/>
  <c r="B7" i="45"/>
  <c r="A7" i="45"/>
  <c r="E4" i="46"/>
  <c r="F3" i="46"/>
  <c r="C33" i="44"/>
  <c r="F33" i="44" s="1"/>
  <c r="C31" i="44"/>
  <c r="G7" i="44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G16" i="2"/>
  <c r="D16" i="2"/>
  <c r="I15" i="3"/>
  <c r="G15" i="2"/>
  <c r="D15" i="2"/>
  <c r="I14" i="3"/>
  <c r="H22" i="3" s="1"/>
  <c r="G23" i="2" s="1"/>
  <c r="BE31" i="4"/>
  <c r="BE35" i="4" s="1"/>
  <c r="I8" i="3" s="1"/>
  <c r="BD31" i="4"/>
  <c r="BC31" i="4"/>
  <c r="BB31" i="4"/>
  <c r="K31" i="4"/>
  <c r="I31" i="4"/>
  <c r="G31" i="4"/>
  <c r="BA31" i="4" s="1"/>
  <c r="BE28" i="4"/>
  <c r="BD28" i="4"/>
  <c r="BC28" i="4"/>
  <c r="BC35" i="4" s="1"/>
  <c r="G8" i="3" s="1"/>
  <c r="BB28" i="4"/>
  <c r="BB35" i="4" s="1"/>
  <c r="F8" i="3" s="1"/>
  <c r="K28" i="4"/>
  <c r="I28" i="4"/>
  <c r="G28" i="4"/>
  <c r="B8" i="3"/>
  <c r="A8" i="3"/>
  <c r="BE24" i="4"/>
  <c r="BD24" i="4"/>
  <c r="BC24" i="4"/>
  <c r="BB24" i="4"/>
  <c r="BA24" i="4"/>
  <c r="K24" i="4"/>
  <c r="I24" i="4"/>
  <c r="BE21" i="4"/>
  <c r="BD21" i="4"/>
  <c r="BC21" i="4"/>
  <c r="BB21" i="4"/>
  <c r="K21" i="4"/>
  <c r="I21" i="4"/>
  <c r="G21" i="4"/>
  <c r="BA21" i="4" s="1"/>
  <c r="BE20" i="4"/>
  <c r="BD20" i="4"/>
  <c r="BC20" i="4"/>
  <c r="BB20" i="4"/>
  <c r="K20" i="4"/>
  <c r="I20" i="4"/>
  <c r="G20" i="4"/>
  <c r="BA20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3" i="4"/>
  <c r="BD13" i="4"/>
  <c r="BC13" i="4"/>
  <c r="BB13" i="4"/>
  <c r="K13" i="4"/>
  <c r="I13" i="4"/>
  <c r="G13" i="4"/>
  <c r="BA13" i="4" s="1"/>
  <c r="BE11" i="4"/>
  <c r="BD11" i="4"/>
  <c r="BC11" i="4"/>
  <c r="BB11" i="4"/>
  <c r="K11" i="4"/>
  <c r="I11" i="4"/>
  <c r="G11" i="4"/>
  <c r="BA11" i="4" s="1"/>
  <c r="BE8" i="4"/>
  <c r="BD8" i="4"/>
  <c r="BC8" i="4"/>
  <c r="BB8" i="4"/>
  <c r="K8" i="4"/>
  <c r="I8" i="4"/>
  <c r="I26" i="4" s="1"/>
  <c r="G8" i="4"/>
  <c r="B7" i="3"/>
  <c r="A7" i="3"/>
  <c r="E4" i="4"/>
  <c r="F3" i="4"/>
  <c r="F33" i="2"/>
  <c r="C33" i="2"/>
  <c r="C31" i="2"/>
  <c r="G7" i="2"/>
  <c r="H33" i="1"/>
  <c r="I21" i="1" s="1"/>
  <c r="I22" i="1" s="1"/>
  <c r="G33" i="1"/>
  <c r="I32" i="1"/>
  <c r="F32" i="1" s="1"/>
  <c r="I31" i="1"/>
  <c r="F31" i="1" s="1"/>
  <c r="I30" i="1"/>
  <c r="F30" i="1" s="1"/>
  <c r="H29" i="1"/>
  <c r="G29" i="1"/>
  <c r="D22" i="1"/>
  <c r="D20" i="1"/>
  <c r="I19" i="1"/>
  <c r="I2" i="1"/>
  <c r="H38" i="66" l="1"/>
  <c r="G23" i="65" s="1"/>
  <c r="G22" i="65" s="1"/>
  <c r="BA96" i="67"/>
  <c r="E13" i="66" s="1"/>
  <c r="BC58" i="67"/>
  <c r="G8" i="66" s="1"/>
  <c r="BA60" i="67"/>
  <c r="BD108" i="67"/>
  <c r="H15" i="66" s="1"/>
  <c r="BB127" i="67"/>
  <c r="F17" i="66" s="1"/>
  <c r="BA138" i="67"/>
  <c r="BA139" i="67" s="1"/>
  <c r="E19" i="66" s="1"/>
  <c r="BB162" i="67"/>
  <c r="F23" i="66" s="1"/>
  <c r="BC166" i="67"/>
  <c r="G24" i="66" s="1"/>
  <c r="BC50" i="67"/>
  <c r="G7" i="66" s="1"/>
  <c r="K162" i="67"/>
  <c r="BE50" i="67"/>
  <c r="I7" i="66" s="1"/>
  <c r="BB58" i="67"/>
  <c r="F8" i="66" s="1"/>
  <c r="BC108" i="67"/>
  <c r="G15" i="66" s="1"/>
  <c r="BE151" i="67"/>
  <c r="I20" i="66" s="1"/>
  <c r="BA164" i="67"/>
  <c r="BA166" i="67" s="1"/>
  <c r="E24" i="66" s="1"/>
  <c r="G166" i="67"/>
  <c r="G162" i="67"/>
  <c r="BE162" i="67"/>
  <c r="I23" i="66" s="1"/>
  <c r="BC151" i="67"/>
  <c r="G20" i="66" s="1"/>
  <c r="BA141" i="67"/>
  <c r="BA151" i="67" s="1"/>
  <c r="E20" i="66" s="1"/>
  <c r="G151" i="67"/>
  <c r="G136" i="67"/>
  <c r="BA129" i="67"/>
  <c r="BA136" i="67" s="1"/>
  <c r="E18" i="66" s="1"/>
  <c r="BA114" i="67"/>
  <c r="BA127" i="67" s="1"/>
  <c r="E17" i="66" s="1"/>
  <c r="G127" i="67"/>
  <c r="BA102" i="67"/>
  <c r="BA108" i="67" s="1"/>
  <c r="E15" i="66" s="1"/>
  <c r="G108" i="67"/>
  <c r="BC82" i="67"/>
  <c r="G11" i="66" s="1"/>
  <c r="BA82" i="67"/>
  <c r="E11" i="66" s="1"/>
  <c r="BA67" i="67"/>
  <c r="E9" i="66" s="1"/>
  <c r="BA52" i="67"/>
  <c r="BA58" i="67" s="1"/>
  <c r="E8" i="66" s="1"/>
  <c r="G58" i="67"/>
  <c r="BD58" i="67"/>
  <c r="H8" i="66" s="1"/>
  <c r="BD50" i="67"/>
  <c r="H7" i="66" s="1"/>
  <c r="BB50" i="67"/>
  <c r="F7" i="66" s="1"/>
  <c r="BA8" i="67"/>
  <c r="G50" i="67"/>
  <c r="BE133" i="46"/>
  <c r="I19" i="45" s="1"/>
  <c r="BA111" i="46"/>
  <c r="G122" i="46"/>
  <c r="BB109" i="46"/>
  <c r="F15" i="45" s="1"/>
  <c r="BA102" i="46"/>
  <c r="G109" i="46"/>
  <c r="BE100" i="46"/>
  <c r="I14" i="45" s="1"/>
  <c r="BA87" i="46"/>
  <c r="G100" i="46"/>
  <c r="BA75" i="46"/>
  <c r="G81" i="46"/>
  <c r="BD81" i="46"/>
  <c r="H12" i="45" s="1"/>
  <c r="BA60" i="46"/>
  <c r="G73" i="46"/>
  <c r="BA56" i="46"/>
  <c r="BA58" i="46" s="1"/>
  <c r="E10" i="45" s="1"/>
  <c r="G58" i="46"/>
  <c r="BA46" i="46"/>
  <c r="BA54" i="46" s="1"/>
  <c r="E9" i="45" s="1"/>
  <c r="G54" i="46"/>
  <c r="BA37" i="46"/>
  <c r="BA44" i="46" s="1"/>
  <c r="E8" i="45" s="1"/>
  <c r="G44" i="46"/>
  <c r="BA8" i="46"/>
  <c r="G35" i="46"/>
  <c r="G35" i="4"/>
  <c r="BB26" i="4"/>
  <c r="F7" i="3" s="1"/>
  <c r="F9" i="3" s="1"/>
  <c r="C16" i="2" s="1"/>
  <c r="BC26" i="4"/>
  <c r="G7" i="3" s="1"/>
  <c r="G9" i="3" s="1"/>
  <c r="C18" i="2" s="1"/>
  <c r="BD26" i="4"/>
  <c r="H7" i="3" s="1"/>
  <c r="G26" i="4"/>
  <c r="BE109" i="46"/>
  <c r="I15" i="45" s="1"/>
  <c r="BC73" i="46"/>
  <c r="G11" i="45" s="1"/>
  <c r="BC44" i="46"/>
  <c r="G8" i="45" s="1"/>
  <c r="BE54" i="46"/>
  <c r="I9" i="45" s="1"/>
  <c r="BC54" i="46"/>
  <c r="G9" i="45" s="1"/>
  <c r="BE81" i="46"/>
  <c r="I12" i="45" s="1"/>
  <c r="BC109" i="46"/>
  <c r="G15" i="45" s="1"/>
  <c r="I122" i="46"/>
  <c r="BE35" i="46"/>
  <c r="I7" i="45" s="1"/>
  <c r="BC35" i="46"/>
  <c r="G7" i="45" s="1"/>
  <c r="BB81" i="46"/>
  <c r="F12" i="45" s="1"/>
  <c r="I109" i="46"/>
  <c r="BD109" i="46"/>
  <c r="H15" i="45" s="1"/>
  <c r="BB122" i="46"/>
  <c r="F16" i="45" s="1"/>
  <c r="BD122" i="46"/>
  <c r="H16" i="45" s="1"/>
  <c r="K44" i="46"/>
  <c r="K54" i="46"/>
  <c r="I44" i="46"/>
  <c r="BB73" i="46"/>
  <c r="F11" i="45" s="1"/>
  <c r="BD73" i="46"/>
  <c r="H11" i="45" s="1"/>
  <c r="BD100" i="46"/>
  <c r="H14" i="45" s="1"/>
  <c r="BD44" i="46"/>
  <c r="H8" i="45" s="1"/>
  <c r="BA109" i="46"/>
  <c r="E15" i="45" s="1"/>
  <c r="BB35" i="46"/>
  <c r="F7" i="45" s="1"/>
  <c r="BB44" i="46"/>
  <c r="F8" i="45" s="1"/>
  <c r="I73" i="46"/>
  <c r="BE73" i="46"/>
  <c r="I11" i="45" s="1"/>
  <c r="BA81" i="46"/>
  <c r="E12" i="45" s="1"/>
  <c r="BC81" i="46"/>
  <c r="G12" i="45" s="1"/>
  <c r="BC100" i="46"/>
  <c r="G14" i="45" s="1"/>
  <c r="BC122" i="46"/>
  <c r="G16" i="45" s="1"/>
  <c r="I133" i="46"/>
  <c r="BD133" i="46"/>
  <c r="H19" i="45" s="1"/>
  <c r="K35" i="46"/>
  <c r="I35" i="46"/>
  <c r="BD35" i="46"/>
  <c r="H7" i="45" s="1"/>
  <c r="I54" i="46"/>
  <c r="BD54" i="46"/>
  <c r="H9" i="45" s="1"/>
  <c r="BB54" i="46"/>
  <c r="F9" i="45" s="1"/>
  <c r="K122" i="46"/>
  <c r="G133" i="46"/>
  <c r="BA100" i="46"/>
  <c r="E14" i="45" s="1"/>
  <c r="BB100" i="46"/>
  <c r="F14" i="45" s="1"/>
  <c r="BE26" i="4"/>
  <c r="I7" i="3" s="1"/>
  <c r="I9" i="3" s="1"/>
  <c r="C21" i="2" s="1"/>
  <c r="I35" i="4"/>
  <c r="BD35" i="4"/>
  <c r="H8" i="3" s="1"/>
  <c r="K35" i="4"/>
  <c r="K26" i="4"/>
  <c r="BA8" i="4"/>
  <c r="BA26" i="4" s="1"/>
  <c r="E7" i="3" s="1"/>
  <c r="BA28" i="4"/>
  <c r="BA35" i="4" s="1"/>
  <c r="E8" i="3" s="1"/>
  <c r="BA35" i="46"/>
  <c r="E7" i="45" s="1"/>
  <c r="BE44" i="46"/>
  <c r="I8" i="45" s="1"/>
  <c r="K73" i="46"/>
  <c r="BB133" i="46"/>
  <c r="F19" i="45" s="1"/>
  <c r="H34" i="45"/>
  <c r="G23" i="44" s="1"/>
  <c r="BE122" i="46"/>
  <c r="I16" i="45" s="1"/>
  <c r="K133" i="46"/>
  <c r="G129" i="46"/>
  <c r="BA133" i="46"/>
  <c r="E19" i="45" s="1"/>
  <c r="G71" i="67"/>
  <c r="G155" i="67"/>
  <c r="BA50" i="67"/>
  <c r="E7" i="66" s="1"/>
  <c r="G100" i="67"/>
  <c r="G158" i="67"/>
  <c r="G22" i="44"/>
  <c r="BA122" i="46"/>
  <c r="E16" i="45" s="1"/>
  <c r="BA73" i="46"/>
  <c r="E11" i="45" s="1"/>
  <c r="G126" i="46"/>
  <c r="G22" i="2"/>
  <c r="I33" i="1"/>
  <c r="F33" i="1"/>
  <c r="I20" i="1"/>
  <c r="I23" i="1" s="1"/>
  <c r="I25" i="66" l="1"/>
  <c r="C21" i="65" s="1"/>
  <c r="G25" i="66"/>
  <c r="C18" i="65" s="1"/>
  <c r="F25" i="66"/>
  <c r="C16" i="65" s="1"/>
  <c r="H25" i="66"/>
  <c r="C17" i="65" s="1"/>
  <c r="E9" i="3"/>
  <c r="C15" i="2" s="1"/>
  <c r="H9" i="3"/>
  <c r="C17" i="2" s="1"/>
  <c r="G21" i="45"/>
  <c r="C18" i="44" s="1"/>
  <c r="F21" i="45"/>
  <c r="C16" i="44" s="1"/>
  <c r="H21" i="45"/>
  <c r="C17" i="44" s="1"/>
  <c r="I21" i="45"/>
  <c r="C21" i="44" s="1"/>
  <c r="E25" i="66"/>
  <c r="C15" i="65" s="1"/>
  <c r="E21" i="45"/>
  <c r="C15" i="44" s="1"/>
  <c r="J33" i="1"/>
  <c r="J32" i="1"/>
  <c r="J30" i="1"/>
  <c r="J31" i="1"/>
  <c r="C19" i="65" l="1"/>
  <c r="C22" i="65" s="1"/>
  <c r="C23" i="65" s="1"/>
  <c r="F30" i="65" s="1"/>
  <c r="F31" i="65" s="1"/>
  <c r="F34" i="65" s="1"/>
  <c r="C19" i="2"/>
  <c r="C22" i="2" s="1"/>
  <c r="C23" i="2" s="1"/>
  <c r="F30" i="2" s="1"/>
  <c r="F31" i="2" s="1"/>
  <c r="F34" i="2" s="1"/>
  <c r="C19" i="44"/>
  <c r="C22" i="44" s="1"/>
  <c r="C23" i="44" s="1"/>
  <c r="F30" i="44" s="1"/>
  <c r="F31" i="44" s="1"/>
  <c r="F34" i="44" s="1"/>
</calcChain>
</file>

<file path=xl/sharedStrings.xml><?xml version="1.0" encoding="utf-8"?>
<sst xmlns="http://schemas.openxmlformats.org/spreadsheetml/2006/main" count="1188" uniqueCount="447">
  <si>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</si>
  <si>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</si>
  <si>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</si>
  <si>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</si>
  <si>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</si>
  <si>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</si>
  <si>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</si>
  <si>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</si>
  <si>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</si>
  <si>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</si>
  <si>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</si>
  <si>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</si>
  <si>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</si>
  <si>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</si>
  <si>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</si>
  <si>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</si>
  <si>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</si>
  <si>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</si>
  <si>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</si>
  <si>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</si>
  <si>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</si>
  <si>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</si>
  <si>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</si>
  <si>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</si>
  <si>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</si>
  <si>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</si>
  <si>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</si>
  <si>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</si>
  <si>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</si>
  <si>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</si>
  <si>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</si>
  <si>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</si>
  <si>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</si>
  <si>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</si>
  <si>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</si>
  <si>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</si>
  <si>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</si>
  <si>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</si>
  <si>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</si>
  <si>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</si>
  <si>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</si>
  <si>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</si>
  <si>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</si>
  <si>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</si>
  <si>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</si>
  <si>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</si>
  <si>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</si>
  <si>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</si>
  <si>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</si>
  <si>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</si>
  <si>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</si>
  <si>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</si>
  <si>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</si>
  <si>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</si>
  <si>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</si>
  <si>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</si>
  <si>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</si>
  <si>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</si>
  <si>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</si>
  <si>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</si>
  <si>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</si>
  <si>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</si>
  <si>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</si>
  <si>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</si>
  <si>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</si>
  <si>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</si>
  <si>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</si>
  <si>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</si>
  <si>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</si>
  <si>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</si>
  <si>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</si>
  <si>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</si>
  <si>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</si>
  <si>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</si>
  <si>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</si>
  <si>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</si>
  <si>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</si>
  <si>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</si>
  <si>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</si>
  <si>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</si>
  <si>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</si>
  <si>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</si>
  <si>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</si>
  <si>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</si>
  <si>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</si>
  <si>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</si>
  <si>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</si>
  <si>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</si>
  <si>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</si>
  <si>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</si>
  <si>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</si>
  <si>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</si>
  <si>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</si>
  <si>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</si>
  <si>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</si>
  <si>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</si>
  <si>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</si>
  <si>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</si>
  <si>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</si>
  <si>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</si>
  <si>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</si>
  <si>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</si>
  <si>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</si>
  <si>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</si>
  <si>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</si>
  <si>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</si>
  <si>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</si>
  <si>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</si>
  <si>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</si>
  <si>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</si>
  <si>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</si>
  <si>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</si>
  <si>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vydání rozhodnutí o uzavírce předmětné silnice</t>
  </si>
  <si>
    <t>005241020T00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</si>
  <si>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</si>
  <si>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</si>
  <si>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</si>
  <si>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</si>
  <si>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</si>
  <si>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</si>
  <si>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</si>
  <si>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</si>
  <si>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</si>
  <si>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</si>
  <si>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</si>
  <si>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</si>
  <si>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</si>
  <si>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</si>
  <si>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staveniště- zajištění venkovního prostoru proti prašnosti s využitím vodní clony</t>
  </si>
  <si>
    <t>týká se prací při řezání betonů , asfaltových ploch,</t>
  </si>
  <si>
    <t>obrubníků a pod.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</si>
  <si>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</si>
  <si>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</si>
  <si>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</si>
  <si>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</si>
  <si>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</si>
  <si>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</si>
  <si>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</si>
  <si>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</si>
  <si>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</si>
  <si>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</si>
  <si>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</si>
  <si>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</si>
  <si>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</si>
  <si>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</si>
  <si>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</si>
  <si>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</si>
  <si>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</si>
  <si>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</si>
  <si>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</si>
  <si>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</si>
  <si>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</si>
  <si>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</si>
  <si>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</si>
  <si>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</si>
  <si>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m3</t>
  </si>
  <si>
    <t>1 Zemní práce</t>
  </si>
  <si>
    <t>122101101R00</t>
  </si>
  <si>
    <t xml:space="preserve">Odkopávky nezapažené v hor. 2 do 100 m3 </t>
  </si>
  <si>
    <t>130001101R00</t>
  </si>
  <si>
    <t xml:space="preserve">Příplatek za ztížené hloubení v blízkosti vedení </t>
  </si>
  <si>
    <t>130901121RT1</t>
  </si>
  <si>
    <t>Bourání konstrukcí z betonu prostého ve vykopávk. pneumatickým kladivem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</si>
  <si>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</si>
  <si>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</si>
  <si>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</si>
  <si>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</si>
  <si>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</si>
  <si>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</si>
  <si>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</si>
  <si>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</si>
  <si>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</si>
  <si>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</si>
  <si>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</si>
  <si>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</si>
  <si>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</si>
  <si>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</si>
  <si>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</si>
  <si>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</si>
  <si>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</si>
  <si>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</si>
  <si>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</si>
  <si>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</si>
  <si>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 xml:space="preserve">Vodorovné přemístění výkopku z hor.1-4 do 5000 m 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</si>
  <si>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</si>
  <si>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</si>
  <si>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</si>
  <si>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</si>
  <si>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</si>
  <si>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</si>
  <si>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</si>
  <si>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</si>
  <si>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</si>
  <si>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</si>
  <si>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</si>
  <si>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</si>
  <si>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</si>
  <si>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</si>
  <si>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</si>
  <si>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</si>
  <si>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</si>
  <si>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</si>
  <si>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</si>
  <si>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</si>
  <si>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181201111R00</t>
  </si>
  <si>
    <t xml:space="preserve">Úprava pláně na násypech se zhutněním - ručně </t>
  </si>
  <si>
    <t>182001121R00</t>
  </si>
  <si>
    <t xml:space="preserve">Plošná úprava terénu, nerovnosti do 15 cm v rovině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</si>
  <si>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</si>
  <si>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</si>
  <si>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</si>
  <si>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</si>
  <si>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</si>
  <si>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</si>
  <si>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</si>
  <si>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</si>
  <si>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</si>
  <si>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</si>
  <si>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</si>
  <si>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</si>
  <si>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</si>
  <si>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</si>
  <si>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</si>
  <si>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</si>
  <si>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</si>
  <si>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</si>
  <si>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</si>
  <si>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</si>
  <si>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</si>
  <si>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</si>
  <si>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</si>
  <si>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</si>
  <si>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-3,14*0,75*0,75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</si>
  <si>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</si>
  <si>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</si>
  <si>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</si>
  <si>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</si>
  <si>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</si>
  <si>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599142111R00</t>
  </si>
  <si>
    <t xml:space="preserve">Zálivky dil.spár hloubky do 4 cm š. do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</si>
  <si>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</si>
  <si>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</si>
  <si>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</si>
  <si>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</si>
  <si>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</si>
  <si>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</si>
  <si>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</si>
  <si>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</si>
  <si>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</si>
  <si>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</si>
  <si>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</si>
  <si>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</si>
  <si>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</si>
  <si>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</si>
  <si>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</si>
  <si>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</si>
  <si>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</si>
  <si>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</si>
  <si>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917762111R00</t>
  </si>
  <si>
    <t>917862111R00</t>
  </si>
  <si>
    <t xml:space="preserve">Osazení stojat. obrub.bet. s opěrou,lože z C 12/15 </t>
  </si>
  <si>
    <t>59217420</t>
  </si>
  <si>
    <t>94</t>
  </si>
  <si>
    <t>Lešení a stavební výtahy</t>
  </si>
  <si>
    <t>94 Lešení a stavební výtahy</t>
  </si>
  <si>
    <t>171156610600</t>
  </si>
  <si>
    <t>Jeřáb mobil. na autopodvozku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</si>
  <si>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</si>
  <si>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</si>
  <si>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</si>
  <si>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</si>
  <si>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</si>
  <si>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</si>
  <si>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</si>
  <si>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</si>
  <si>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</si>
  <si>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</si>
  <si>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</si>
  <si>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</si>
  <si>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</si>
  <si>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</si>
  <si>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</si>
  <si>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</si>
  <si>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113106121R00</t>
  </si>
  <si>
    <t xml:space="preserve">Rozebrání dlažeb z betonových dlaždic na sucho </t>
  </si>
  <si>
    <t>113201111R00</t>
  </si>
  <si>
    <t xml:space="preserve">Vytrhání obrubníků chodníkových a parkových </t>
  </si>
  <si>
    <t>274272120RT3</t>
  </si>
  <si>
    <t>Zdivo základové z bednicích tvárnic, tl. 20 cm výplň tvárnic betonem C 16/20</t>
  </si>
  <si>
    <t>274361413T00</t>
  </si>
  <si>
    <t xml:space="preserve">Bednící tvárnice výztuž 6 kg/m2 </t>
  </si>
  <si>
    <t>38</t>
  </si>
  <si>
    <t>Kompletní konstrukce</t>
  </si>
  <si>
    <t>38 Kompletní konstrukce</t>
  </si>
  <si>
    <t>388993111R00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</si>
  <si>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</si>
  <si>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</si>
  <si>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</si>
  <si>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</si>
  <si>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</si>
  <si>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567211115R00</t>
  </si>
  <si>
    <t xml:space="preserve">Podklad z prostého betonu tř. I  tloušťky 15 cm </t>
  </si>
  <si>
    <t>57</t>
  </si>
  <si>
    <t>Kryty štěrkových a živičných komunikací</t>
  </si>
  <si>
    <t>57 Kryty štěrkových a živičných komunikací</t>
  </si>
  <si>
    <t>572942111R00</t>
  </si>
  <si>
    <t xml:space="preserve">Vyspravení krytu po překopu lit.asfaltem, do 4 cm </t>
  </si>
  <si>
    <t>592451124</t>
  </si>
  <si>
    <t>919731114R00</t>
  </si>
  <si>
    <t xml:space="preserve">Zarovnání styčné plochy z betonu </t>
  </si>
  <si>
    <t>919735113R00</t>
  </si>
  <si>
    <t xml:space="preserve">Řezání stávajícího živičného krytu tl. 10 - 15 cm </t>
  </si>
  <si>
    <t>Železobeton základových kleneb C 16/20 XO</t>
  </si>
  <si>
    <t>20,00*1,00*0,61*1,15/1000</t>
  </si>
  <si>
    <t>564851111R00</t>
  </si>
  <si>
    <t>kontejnery:-3,14*0,95*0,95*3</t>
  </si>
  <si>
    <t>-3,14*0,75*0,75*2</t>
  </si>
  <si>
    <t>12,00*0,15</t>
  </si>
  <si>
    <t>Dlažba  20x10x6 cm přírodní</t>
  </si>
  <si>
    <t>59217490</t>
  </si>
  <si>
    <t>Obrubník silniční nájezdový</t>
  </si>
  <si>
    <t>59217491</t>
  </si>
  <si>
    <t>Obrubník silniční přechodový</t>
  </si>
  <si>
    <t>-3,14*0,75*0,75*1,07</t>
  </si>
  <si>
    <t>VO:11,00*0,50*0,10</t>
  </si>
  <si>
    <t>Odvoz suti a vybour. hmot na skládku zhotovitele</t>
  </si>
  <si>
    <t>16,00*1,00*0,61*1,15/1000</t>
  </si>
  <si>
    <t>odpočet:</t>
  </si>
  <si>
    <t>kontejnery:-3,14*0,95*0,95*3*1,07</t>
  </si>
  <si>
    <t>-3,14*0,75*0,75*1,07*2</t>
  </si>
  <si>
    <t>Obrubník chodníkový  1000/100/200</t>
  </si>
  <si>
    <t xml:space="preserve">Osazení obrub.bet. s opěrou,lože z C 12/15 </t>
  </si>
  <si>
    <t>113107515R00</t>
  </si>
  <si>
    <t xml:space="preserve">Odstranění podkladu pl. 50 m2,kam.drcené tl.15 cm </t>
  </si>
  <si>
    <t>113106231R00</t>
  </si>
  <si>
    <t>pod zákl.desku:9,70*2,90</t>
  </si>
  <si>
    <t>pod zákl.desku:9,70*2,90*0,10</t>
  </si>
  <si>
    <t>zákl.deska:9,70*2,90*0,10</t>
  </si>
  <si>
    <t>zákl.deska:9,70*2,90*4,968*1,30/1000</t>
  </si>
  <si>
    <t>9,70*2,90</t>
  </si>
  <si>
    <t>17,8622*1,05</t>
  </si>
  <si>
    <t>dopočet:0,2447</t>
  </si>
  <si>
    <t>zákl.deska:9,70*2,90</t>
  </si>
  <si>
    <t>111201101R00</t>
  </si>
  <si>
    <t xml:space="preserve">Osazení obrub. bet. s opěrou,lože z C 12/15 </t>
  </si>
  <si>
    <t>VO:-10,00*0,50*1,37</t>
  </si>
  <si>
    <t>Obrubník chodníkový  1000/100/200 mm</t>
  </si>
  <si>
    <t>SO 04.11</t>
  </si>
  <si>
    <t>Stanoviště 17- ul. Šaripova  střed</t>
  </si>
  <si>
    <t>SO 04.11 Stanoviště 17- ul. Šaripova  střed</t>
  </si>
  <si>
    <t>Lokalita Uherský Brod -východ</t>
  </si>
  <si>
    <t>12,00*3,15*0,20</t>
  </si>
  <si>
    <t>50%:12,00*3,15*(1,57-0,20)*0,5</t>
  </si>
  <si>
    <t>(12,00+3,15)*2*1,57</t>
  </si>
  <si>
    <t>12,00*3,15*(1,57-0,20)</t>
  </si>
  <si>
    <t>odkopávka:12,00*3,15*0,20</t>
  </si>
  <si>
    <t>výkop:12,00*3,15*(1,57-0,20)</t>
  </si>
  <si>
    <t>12,00*3,15*1,37</t>
  </si>
  <si>
    <t>zákl.deska:-11,80*2,90*0,10</t>
  </si>
  <si>
    <t>podkladní mazanina:-3,422</t>
  </si>
  <si>
    <t>podsyp:-3,422</t>
  </si>
  <si>
    <t>zídky:3,60*2*0,80*0,20*(-1)</t>
  </si>
  <si>
    <t>112201104R00</t>
  </si>
  <si>
    <t>37,70+12,00*3,15</t>
  </si>
  <si>
    <t>184817113T00</t>
  </si>
  <si>
    <t xml:space="preserve">Ořezání keřů vč. úpravy kořenového systému </t>
  </si>
  <si>
    <t>v celkové délce 12 m</t>
  </si>
  <si>
    <t>37,70*25/1000*1,20</t>
  </si>
  <si>
    <t>pod zákl.desku:11,80*2,90</t>
  </si>
  <si>
    <t>pod zákl.desku:11,80*2,90*0,10</t>
  </si>
  <si>
    <t>zákl.deska:11,80*2,90*0,10</t>
  </si>
  <si>
    <t>zákl.deska:11,80*2,90*4,968*1,30/1000</t>
  </si>
  <si>
    <t>3,60*2*0,80</t>
  </si>
  <si>
    <t>3,60*2*0,80*6*1,20/1000</t>
  </si>
  <si>
    <t>11,80*2,90</t>
  </si>
  <si>
    <t>22,186*1,05</t>
  </si>
  <si>
    <t>dopočet:0,7047</t>
  </si>
  <si>
    <t>zákl.deska:11,80*2,90</t>
  </si>
  <si>
    <t>12,00+2*3,00</t>
  </si>
  <si>
    <t>919735123R00</t>
  </si>
  <si>
    <t xml:space="preserve">Řezání stávajícího betonového krytu tl. 10 - 15 cm </t>
  </si>
  <si>
    <t>18,00*1,05</t>
  </si>
  <si>
    <t>zákl.deska:-9,70*2,90*0,10</t>
  </si>
  <si>
    <t>podkladní mazanina:-2,813</t>
  </si>
  <si>
    <t>podsyp:-2,813</t>
  </si>
  <si>
    <t>10,00*1,50*0,20</t>
  </si>
  <si>
    <t>ruční výkop :11,00*0,50*1,37</t>
  </si>
  <si>
    <t>10,00*3,10*(1,57-0,20)</t>
  </si>
  <si>
    <t>50%:35,62*0,50</t>
  </si>
  <si>
    <t>ruční výkop :11,00*0,50*1,37*0,5</t>
  </si>
  <si>
    <t>(10,00+3,10)*2*1,57</t>
  </si>
  <si>
    <t>odkopávka:10,00*1,50*0,20</t>
  </si>
  <si>
    <t>výkop:10,00*3,10*(1,57-0,20)</t>
  </si>
  <si>
    <t>10,00*3,10*1,37</t>
  </si>
  <si>
    <t>10,00*1,45</t>
  </si>
  <si>
    <t>(12,00+1,50*2)*1,00</t>
  </si>
  <si>
    <t>12,00*4,00</t>
  </si>
  <si>
    <t>15,00*25/1000*1,20</t>
  </si>
  <si>
    <t>SO 04.6</t>
  </si>
  <si>
    <t>Stanoviště 12- ul. V.Růžičky</t>
  </si>
  <si>
    <t>SO 04.6 Stanoviště 12- ul. V.Růžičky</t>
  </si>
  <si>
    <t>zídka:-2*3,14*0,75*0,75*0,15*0,5*2</t>
  </si>
  <si>
    <t>31</t>
  </si>
  <si>
    <t>Zdi podpěrné a volné</t>
  </si>
  <si>
    <t>31 Zdi podpěrné a volné</t>
  </si>
  <si>
    <t>312361921RT8</t>
  </si>
  <si>
    <t>Výztuž výplňových zdí svařovanou sítí drát 8,0  oka 100/100</t>
  </si>
  <si>
    <t>7,99kg/m2- 5 m2</t>
  </si>
  <si>
    <t>obetonování spodní části kontejneru na v. 750 mm</t>
  </si>
  <si>
    <t>5,00*7,99*1,30/1000*2</t>
  </si>
  <si>
    <t>380326131RT1</t>
  </si>
  <si>
    <t>Beton komplet.konstr.vodostavební C 25/30 do 15 cm železobeton, vliv prostředí XF1</t>
  </si>
  <si>
    <t>2*3,14*0,75*0,75*0,15*0,5*2</t>
  </si>
  <si>
    <t>380356221R00</t>
  </si>
  <si>
    <t xml:space="preserve">Bednění kompl.konstr.omítaných pl.zaoblených,zříz. </t>
  </si>
  <si>
    <t>2*3,14*0,75*0,75*0,5*2</t>
  </si>
  <si>
    <t>380356222R00</t>
  </si>
  <si>
    <t xml:space="preserve">Bednění kompl.konstr.omítaných pl.zaoblených,odbed </t>
  </si>
  <si>
    <t>Chránička kabelu  Js 63 mm, výkop vč.obetonování</t>
  </si>
  <si>
    <t>7,00*0,15</t>
  </si>
  <si>
    <t>9,45+3,60+2,30+2,60+2,15</t>
  </si>
  <si>
    <t>Masarykovo náměstí 100</t>
  </si>
  <si>
    <t>Uherský Brod</t>
  </si>
  <si>
    <t>68817</t>
  </si>
  <si>
    <t>00291463</t>
  </si>
  <si>
    <t>CZ00291463</t>
  </si>
  <si>
    <t xml:space="preserve">Geodetické vytyčení, zaměření skutečného stavu 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</si>
  <si>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</si>
  <si>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</si>
  <si>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13,80*2,90</t>
  </si>
  <si>
    <t>pod zákl.desku:13,80*2,90</t>
  </si>
  <si>
    <t>14,00*3,15*0,20</t>
  </si>
  <si>
    <t>odkopávka:14,00*3,15*0,20</t>
  </si>
  <si>
    <t xml:space="preserve">Odstranění křovin i s kořeny včetně likvidace na ploše do 1000 m2 </t>
  </si>
  <si>
    <t xml:space="preserve">Odstranění pařezů pod úrovní včetně likvideca, o průměru 70 - 90 cm </t>
  </si>
  <si>
    <t xml:space="preserve">Rozebrání dlažeb ze zámkové dlažby, nebo plast. Zatr. dlažby v kamenivu </t>
  </si>
  <si>
    <t>kompl.</t>
  </si>
  <si>
    <t xml:space="preserve">Vytrhání obrubníků silničních nebo chodníkových  </t>
  </si>
  <si>
    <t>20*1,05</t>
  </si>
  <si>
    <t>Vodorovné přemístění výkopku z hor.1-4 na skládku zhotovitele</t>
  </si>
  <si>
    <t>Obsyp objektu bez prohození sypaniny s dodáním bet. recyklátu z deponie investora, včetně naložení a dovozu do 5 km</t>
  </si>
  <si>
    <t>Podklad z betonového recyklátu 0/32 po zhutnění tloušťky 15 cm z deponie investora, včetně naložení a dovozu do 5,0 km</t>
  </si>
  <si>
    <t>Dodávka a montáž sběrných kontejnerů Q5 dle popisu v PD a TZ vč.dopravy</t>
  </si>
  <si>
    <t xml:space="preserve">Dodávka a montáž sběrných kontejnerů Q3 dle popisu v PD a TZ vč.dopravy </t>
  </si>
  <si>
    <t>soub.</t>
  </si>
  <si>
    <t xml:space="preserve">Dodávka a montáž sběrných kontejnerů Q5 dle popisu v PD a TZ vč.dopravy </t>
  </si>
  <si>
    <t>Dodávka a montáž sběrných kontejnerů Q3 dle popisu v PD a TZ vč.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</si>
</sst>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[$-405]#,##0.00"/>
  </numFmts>
  <fonts count="2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rgb="FF008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9" fillId="0" borderId="0"/>
  </cellStyleXfs>
  <cellXfs count="33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22" fillId="0" borderId="66" xfId="1" applyNumberFormat="1" applyFont="1" applyBorder="1" applyAlignment="1">
      <alignment horizontal="left" vertical="top"/>
    </xf>
    <xf numFmtId="0" fontId="22" fillId="0" borderId="66" xfId="1" applyFont="1" applyFill="1" applyBorder="1" applyAlignment="1">
      <alignment vertical="top" wrapText="1"/>
    </xf>
    <xf numFmtId="49" fontId="22" fillId="0" borderId="66" xfId="1" applyNumberFormat="1" applyFont="1" applyFill="1" applyBorder="1" applyAlignment="1">
      <alignment horizontal="center" shrinkToFit="1"/>
    </xf>
    <xf numFmtId="169" fontId="22" fillId="0" borderId="66" xfId="1" applyNumberFormat="1" applyFont="1" applyFill="1" applyBorder="1" applyAlignment="1">
      <alignment horizontal="right"/>
    </xf>
    <xf numFmtId="169" fontId="22" fillId="0" borderId="66" xfId="1" applyNumberFormat="1" applyFont="1" applyFill="1" applyBorder="1"/>
    <xf numFmtId="49" fontId="23" fillId="0" borderId="67" xfId="1" applyNumberFormat="1" applyFont="1" applyBorder="1" applyAlignment="1">
      <alignment horizontal="left"/>
    </xf>
    <xf numFmtId="0" fontId="8" fillId="0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/>
    <xf numFmtId="0" fontId="13" fillId="0" borderId="0" xfId="1" applyFont="1" applyFill="1"/>
    <xf numFmtId="3" fontId="3" fillId="0" borderId="16" xfId="0" applyNumberFormat="1" applyFont="1" applyFill="1" applyBorder="1" applyAlignment="1">
      <alignment horizontal="right"/>
    </xf>
    <xf numFmtId="3" fontId="3" fillId="0" borderId="17" xfId="0" applyNumberFormat="1" applyFont="1" applyFill="1" applyBorder="1" applyAlignment="1">
      <alignment horizontal="right"/>
    </xf>
    <xf numFmtId="4" fontId="1" fillId="0" borderId="0" xfId="1" applyNumberFormat="1" applyFont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24" fillId="0" borderId="67" xfId="1" applyFont="1" applyFill="1" applyBorder="1" applyAlignment="1">
      <alignment horizontal="left" wrapText="1" inden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35"/>
  <sheetViews>
    <sheetView showGridLines="0" topLeftCell="B1" zoomScaleNormal="100" zoomScaleSheetLayoutView="75" workbookViewId="0">
      <selection activeCell="H33" sqref="H33"/>
    </sheetView>
  </sheetViews>
  <sheetFormatPr defaultRowHeight="12.75" x14ac:dyDescent="0.2"/>
  <cols>
    <col min="1" max="1" width="0.5703125" style="1" hidden="1" customWidth="1"/>
    <col min="2" max="2" width="9.425781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44321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98</v>
      </c>
      <c r="E5" s="13" t="s">
        <v>99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153</v>
      </c>
      <c r="H7" s="18" t="s">
        <v>5</v>
      </c>
      <c r="I7" s="2" t="s">
        <v>424</v>
      </c>
      <c r="J7" s="17"/>
      <c r="K7" s="17"/>
    </row>
    <row r="8" spans="2:15" x14ac:dyDescent="0.2">
      <c r="D8" s="17" t="s">
        <v>421</v>
      </c>
      <c r="H8" s="18" t="s">
        <v>6</v>
      </c>
      <c r="I8" s="2" t="s">
        <v>425</v>
      </c>
      <c r="J8" s="17"/>
      <c r="K8" s="17"/>
    </row>
    <row r="9" spans="2:15" x14ac:dyDescent="0.2">
      <c r="C9" s="18" t="s">
        <v>423</v>
      </c>
      <c r="D9" s="17" t="s">
        <v>422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99">
        <f>ROUND(G33,0)</f>
        <v>0</v>
      </c>
      <c r="J19" s="300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01">
        <f>ROUND(I19*D20/100,0)</f>
        <v>0</v>
      </c>
      <c r="J20" s="302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01">
        <f>ROUND(H33,0)</f>
        <v>0</v>
      </c>
      <c r="J21" s="302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03">
        <f>ROUND(I21*D21/100,0)</f>
        <v>0</v>
      </c>
      <c r="J22" s="304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5">
        <f>SUM(I19:I22)</f>
        <v>0</v>
      </c>
      <c r="J23" s="306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101</v>
      </c>
      <c r="C30" s="53" t="s">
        <v>102</v>
      </c>
      <c r="D30" s="54"/>
      <c r="E30" s="55"/>
      <c r="F30" s="56">
        <f>G30+H30+I30</f>
        <v>0</v>
      </c>
      <c r="G30" s="57">
        <v>0</v>
      </c>
      <c r="H30" s="296">
        <v>0</v>
      </c>
      <c r="I30" s="58">
        <f t="shared" ref="I30:I32" si="0">(G30*SazbaDPH1)/100+(H30*SazbaDPH2)/100</f>
        <v>0</v>
      </c>
      <c r="J30" s="59" t="str">
        <f t="shared" ref="J30:J32" si="1">IF(CelkemObjekty=0,"",F30/CelkemObjekty*100)</f>
        <v/>
      </c>
    </row>
    <row r="31" spans="2:12" x14ac:dyDescent="0.2">
      <c r="B31" s="60" t="s">
        <v>347</v>
      </c>
      <c r="C31" s="61" t="s">
        <v>348</v>
      </c>
      <c r="D31" s="62"/>
      <c r="E31" s="63"/>
      <c r="F31" s="64">
        <f>G31+H31+I31</f>
        <v>0</v>
      </c>
      <c r="G31" s="65">
        <v>0</v>
      </c>
      <c r="H31" s="297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398</v>
      </c>
      <c r="C32" s="61" t="s">
        <v>399</v>
      </c>
      <c r="D32" s="62"/>
      <c r="E32" s="63"/>
      <c r="F32" s="64">
        <f t="shared" ref="F32" si="2">G32+H32+I32</f>
        <v>0</v>
      </c>
      <c r="G32" s="65">
        <v>0</v>
      </c>
      <c r="H32" s="297">
        <v>0</v>
      </c>
      <c r="I32" s="66">
        <f t="shared" si="0"/>
        <v>0</v>
      </c>
      <c r="J32" s="59" t="str">
        <f t="shared" si="1"/>
        <v/>
      </c>
    </row>
    <row r="33" spans="2:11" ht="17.25" customHeight="1" x14ac:dyDescent="0.2">
      <c r="B33" s="67" t="s">
        <v>20</v>
      </c>
      <c r="C33" s="68"/>
      <c r="D33" s="69"/>
      <c r="E33" s="70"/>
      <c r="F33" s="71">
        <f>SUM(F30:F32)</f>
        <v>0</v>
      </c>
      <c r="G33" s="71">
        <f>SUM(G30:G32)</f>
        <v>0</v>
      </c>
      <c r="H33" s="71">
        <f>SUM(H30:H32)</f>
        <v>0</v>
      </c>
      <c r="I33" s="71">
        <f>SUM(I30:I32)</f>
        <v>0</v>
      </c>
      <c r="J33" s="72" t="str">
        <f t="shared" ref="J33" si="3">IF(CelkemObjekty=0,"",F33/CelkemObjekty*100)</f>
        <v/>
      </c>
    </row>
    <row r="34" spans="2:1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8.2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7"/>
  <dimension ref="A1:CB239"/>
  <sheetViews>
    <sheetView showGridLines="0" showZeros="0" topLeftCell="A125" zoomScaleNormal="100" zoomScaleSheetLayoutView="100" workbookViewId="0">
      <selection activeCell="F164" sqref="F164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30" t="s">
        <v>80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18" t="s">
        <v>3</v>
      </c>
      <c r="B3" s="319"/>
      <c r="C3" s="167" t="s">
        <v>100</v>
      </c>
      <c r="D3" s="217"/>
      <c r="E3" s="218" t="s">
        <v>81</v>
      </c>
      <c r="F3" s="219" t="str">
        <f>SO04_12_Růžička1!H1</f>
        <v>51-2017</v>
      </c>
      <c r="G3" s="220"/>
    </row>
    <row r="4" spans="1:80" ht="13.5" thickBot="1" x14ac:dyDescent="0.25">
      <c r="A4" s="331" t="s">
        <v>71</v>
      </c>
      <c r="B4" s="321"/>
      <c r="C4" s="173" t="s">
        <v>400</v>
      </c>
      <c r="D4" s="221"/>
      <c r="E4" s="332" t="str">
        <f>SO04_12_Růžička1!G2</f>
        <v>Lokalita Uherský Brod -východ</v>
      </c>
      <c r="F4" s="333"/>
      <c r="G4" s="334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94</v>
      </c>
      <c r="C7" s="232" t="s">
        <v>95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157</v>
      </c>
      <c r="C8" s="243" t="s">
        <v>158</v>
      </c>
      <c r="D8" s="244" t="s">
        <v>155</v>
      </c>
      <c r="E8" s="245">
        <v>3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x14ac:dyDescent="0.2">
      <c r="A9" s="249"/>
      <c r="B9" s="253"/>
      <c r="C9" s="336" t="s">
        <v>385</v>
      </c>
      <c r="D9" s="337"/>
      <c r="E9" s="254">
        <v>3</v>
      </c>
      <c r="F9" s="255"/>
      <c r="G9" s="256"/>
      <c r="H9" s="257"/>
      <c r="I9" s="251"/>
      <c r="J9" s="258"/>
      <c r="K9" s="251"/>
      <c r="M9" s="252" t="s">
        <v>385</v>
      </c>
      <c r="O9" s="240"/>
    </row>
    <row r="10" spans="1:80" x14ac:dyDescent="0.2">
      <c r="A10" s="241">
        <v>2</v>
      </c>
      <c r="B10" s="242" t="s">
        <v>159</v>
      </c>
      <c r="C10" s="243" t="s">
        <v>160</v>
      </c>
      <c r="D10" s="244" t="s">
        <v>155</v>
      </c>
      <c r="E10" s="245">
        <v>7.5350000000000001</v>
      </c>
      <c r="F10" s="245"/>
      <c r="G10" s="246">
        <f>E10*F10</f>
        <v>0</v>
      </c>
      <c r="H10" s="247">
        <v>0</v>
      </c>
      <c r="I10" s="248">
        <f>E10*H10</f>
        <v>0</v>
      </c>
      <c r="J10" s="247">
        <v>0</v>
      </c>
      <c r="K10" s="248">
        <f>E10*J10</f>
        <v>0</v>
      </c>
      <c r="O10" s="240">
        <v>2</v>
      </c>
      <c r="AA10" s="213">
        <v>1</v>
      </c>
      <c r="AB10" s="213">
        <v>1</v>
      </c>
      <c r="AC10" s="213">
        <v>1</v>
      </c>
      <c r="AZ10" s="213">
        <v>1</v>
      </c>
      <c r="BA10" s="213">
        <f>IF(AZ10=1,G10,0)</f>
        <v>0</v>
      </c>
      <c r="BB10" s="213">
        <f>IF(AZ10=2,G10,0)</f>
        <v>0</v>
      </c>
      <c r="BC10" s="213">
        <f>IF(AZ10=3,G10,0)</f>
        <v>0</v>
      </c>
      <c r="BD10" s="213">
        <f>IF(AZ10=4,G10,0)</f>
        <v>0</v>
      </c>
      <c r="BE10" s="213">
        <f>IF(AZ10=5,G10,0)</f>
        <v>0</v>
      </c>
      <c r="CA10" s="240">
        <v>1</v>
      </c>
      <c r="CB10" s="240">
        <v>1</v>
      </c>
    </row>
    <row r="11" spans="1:80" x14ac:dyDescent="0.2">
      <c r="A11" s="249"/>
      <c r="B11" s="253"/>
      <c r="C11" s="336" t="s">
        <v>386</v>
      </c>
      <c r="D11" s="337"/>
      <c r="E11" s="254">
        <v>7.5350000000000001</v>
      </c>
      <c r="F11" s="255"/>
      <c r="G11" s="256"/>
      <c r="H11" s="257"/>
      <c r="I11" s="251"/>
      <c r="J11" s="258"/>
      <c r="K11" s="251"/>
      <c r="M11" s="252" t="s">
        <v>386</v>
      </c>
      <c r="O11" s="240"/>
    </row>
    <row r="12" spans="1:80" ht="22.5" x14ac:dyDescent="0.2">
      <c r="A12" s="241">
        <v>3</v>
      </c>
      <c r="B12" s="242" t="s">
        <v>161</v>
      </c>
      <c r="C12" s="243" t="s">
        <v>162</v>
      </c>
      <c r="D12" s="244" t="s">
        <v>155</v>
      </c>
      <c r="E12" s="245">
        <v>0.25</v>
      </c>
      <c r="F12" s="245"/>
      <c r="G12" s="246">
        <f>E12*F12</f>
        <v>0</v>
      </c>
      <c r="H12" s="247">
        <v>0</v>
      </c>
      <c r="I12" s="248">
        <f>E12*H12</f>
        <v>0</v>
      </c>
      <c r="J12" s="247">
        <v>0</v>
      </c>
      <c r="K12" s="248">
        <f>E12*J12</f>
        <v>0</v>
      </c>
      <c r="O12" s="240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40">
        <v>1</v>
      </c>
      <c r="CB12" s="240">
        <v>1</v>
      </c>
    </row>
    <row r="13" spans="1:80" x14ac:dyDescent="0.2">
      <c r="A13" s="241">
        <v>4</v>
      </c>
      <c r="B13" s="242" t="s">
        <v>163</v>
      </c>
      <c r="C13" s="243" t="s">
        <v>164</v>
      </c>
      <c r="D13" s="244" t="s">
        <v>155</v>
      </c>
      <c r="E13" s="245">
        <v>17.809999999999999</v>
      </c>
      <c r="F13" s="245"/>
      <c r="G13" s="246">
        <f>E13*F13</f>
        <v>0</v>
      </c>
      <c r="H13" s="247">
        <v>0</v>
      </c>
      <c r="I13" s="248">
        <f>E13*H13</f>
        <v>0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249"/>
      <c r="B14" s="250"/>
      <c r="C14" s="327" t="s">
        <v>165</v>
      </c>
      <c r="D14" s="328"/>
      <c r="E14" s="328"/>
      <c r="F14" s="328"/>
      <c r="G14" s="329"/>
      <c r="I14" s="251"/>
      <c r="K14" s="251"/>
      <c r="L14" s="252" t="s">
        <v>165</v>
      </c>
      <c r="O14" s="240">
        <v>3</v>
      </c>
    </row>
    <row r="15" spans="1:80" x14ac:dyDescent="0.2">
      <c r="A15" s="249"/>
      <c r="B15" s="250"/>
      <c r="C15" s="327" t="s">
        <v>166</v>
      </c>
      <c r="D15" s="328"/>
      <c r="E15" s="328"/>
      <c r="F15" s="328"/>
      <c r="G15" s="329"/>
      <c r="I15" s="251"/>
      <c r="K15" s="251"/>
      <c r="L15" s="252" t="s">
        <v>166</v>
      </c>
      <c r="O15" s="240">
        <v>3</v>
      </c>
    </row>
    <row r="16" spans="1:80" x14ac:dyDescent="0.2">
      <c r="A16" s="249"/>
      <c r="B16" s="253"/>
      <c r="C16" s="338" t="s">
        <v>167</v>
      </c>
      <c r="D16" s="337"/>
      <c r="E16" s="279">
        <v>0</v>
      </c>
      <c r="F16" s="255"/>
      <c r="G16" s="256"/>
      <c r="H16" s="257"/>
      <c r="I16" s="251"/>
      <c r="J16" s="258"/>
      <c r="K16" s="251"/>
      <c r="M16" s="252" t="s">
        <v>167</v>
      </c>
      <c r="O16" s="240"/>
    </row>
    <row r="17" spans="1:80" x14ac:dyDescent="0.2">
      <c r="A17" s="249"/>
      <c r="B17" s="253"/>
      <c r="C17" s="338" t="s">
        <v>387</v>
      </c>
      <c r="D17" s="337"/>
      <c r="E17" s="279">
        <v>42.47</v>
      </c>
      <c r="F17" s="255"/>
      <c r="G17" s="256"/>
      <c r="H17" s="257"/>
      <c r="I17" s="251"/>
      <c r="J17" s="258"/>
      <c r="K17" s="251"/>
      <c r="M17" s="252" t="s">
        <v>387</v>
      </c>
      <c r="O17" s="240"/>
    </row>
    <row r="18" spans="1:80" x14ac:dyDescent="0.2">
      <c r="A18" s="249"/>
      <c r="B18" s="253"/>
      <c r="C18" s="338" t="s">
        <v>345</v>
      </c>
      <c r="D18" s="337"/>
      <c r="E18" s="279">
        <v>-6.85</v>
      </c>
      <c r="F18" s="255"/>
      <c r="G18" s="256"/>
      <c r="H18" s="257"/>
      <c r="I18" s="251"/>
      <c r="J18" s="258"/>
      <c r="K18" s="251"/>
      <c r="M18" s="252" t="s">
        <v>345</v>
      </c>
      <c r="O18" s="240"/>
    </row>
    <row r="19" spans="1:80" x14ac:dyDescent="0.2">
      <c r="A19" s="249"/>
      <c r="B19" s="253"/>
      <c r="C19" s="338" t="s">
        <v>168</v>
      </c>
      <c r="D19" s="337"/>
      <c r="E19" s="279">
        <v>35.619999999999997</v>
      </c>
      <c r="F19" s="255"/>
      <c r="G19" s="256"/>
      <c r="H19" s="257"/>
      <c r="I19" s="251"/>
      <c r="J19" s="258"/>
      <c r="K19" s="251"/>
      <c r="M19" s="252" t="s">
        <v>168</v>
      </c>
      <c r="O19" s="240"/>
    </row>
    <row r="20" spans="1:80" x14ac:dyDescent="0.2">
      <c r="A20" s="249"/>
      <c r="B20" s="253"/>
      <c r="C20" s="336" t="s">
        <v>388</v>
      </c>
      <c r="D20" s="337"/>
      <c r="E20" s="254">
        <v>17.809999999999999</v>
      </c>
      <c r="F20" s="255"/>
      <c r="G20" s="256"/>
      <c r="H20" s="257"/>
      <c r="I20" s="251"/>
      <c r="J20" s="258"/>
      <c r="K20" s="251"/>
      <c r="M20" s="252" t="s">
        <v>388</v>
      </c>
      <c r="O20" s="240"/>
    </row>
    <row r="21" spans="1:80" x14ac:dyDescent="0.2">
      <c r="A21" s="241">
        <v>5</v>
      </c>
      <c r="B21" s="242" t="s">
        <v>169</v>
      </c>
      <c r="C21" s="243" t="s">
        <v>170</v>
      </c>
      <c r="D21" s="244" t="s">
        <v>155</v>
      </c>
      <c r="E21" s="245">
        <v>17.809999999999999</v>
      </c>
      <c r="F21" s="245"/>
      <c r="G21" s="246">
        <f>E21*F21</f>
        <v>0</v>
      </c>
      <c r="H21" s="247">
        <v>0</v>
      </c>
      <c r="I21" s="248">
        <f>E21*H21</f>
        <v>0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x14ac:dyDescent="0.2">
      <c r="A22" s="249"/>
      <c r="B22" s="253"/>
      <c r="C22" s="338" t="s">
        <v>167</v>
      </c>
      <c r="D22" s="337"/>
      <c r="E22" s="279">
        <v>0</v>
      </c>
      <c r="F22" s="255"/>
      <c r="G22" s="256"/>
      <c r="H22" s="257"/>
      <c r="I22" s="251"/>
      <c r="J22" s="258"/>
      <c r="K22" s="251"/>
      <c r="M22" s="252" t="s">
        <v>167</v>
      </c>
      <c r="O22" s="240"/>
    </row>
    <row r="23" spans="1:80" x14ac:dyDescent="0.2">
      <c r="A23" s="249"/>
      <c r="B23" s="253"/>
      <c r="C23" s="338" t="s">
        <v>387</v>
      </c>
      <c r="D23" s="337"/>
      <c r="E23" s="279">
        <v>42.47</v>
      </c>
      <c r="F23" s="255"/>
      <c r="G23" s="256"/>
      <c r="H23" s="257"/>
      <c r="I23" s="251"/>
      <c r="J23" s="258"/>
      <c r="K23" s="251"/>
      <c r="M23" s="252" t="s">
        <v>387</v>
      </c>
      <c r="O23" s="240"/>
    </row>
    <row r="24" spans="1:80" x14ac:dyDescent="0.2">
      <c r="A24" s="249"/>
      <c r="B24" s="253"/>
      <c r="C24" s="338" t="s">
        <v>345</v>
      </c>
      <c r="D24" s="337"/>
      <c r="E24" s="279">
        <v>-6.85</v>
      </c>
      <c r="F24" s="255"/>
      <c r="G24" s="256"/>
      <c r="H24" s="257"/>
      <c r="I24" s="251"/>
      <c r="J24" s="258"/>
      <c r="K24" s="251"/>
      <c r="M24" s="252" t="s">
        <v>345</v>
      </c>
      <c r="O24" s="240"/>
    </row>
    <row r="25" spans="1:80" x14ac:dyDescent="0.2">
      <c r="A25" s="249"/>
      <c r="B25" s="253"/>
      <c r="C25" s="338" t="s">
        <v>168</v>
      </c>
      <c r="D25" s="337"/>
      <c r="E25" s="279">
        <v>35.619999999999997</v>
      </c>
      <c r="F25" s="255"/>
      <c r="G25" s="256"/>
      <c r="H25" s="257"/>
      <c r="I25" s="251"/>
      <c r="J25" s="258"/>
      <c r="K25" s="251"/>
      <c r="M25" s="252" t="s">
        <v>168</v>
      </c>
      <c r="O25" s="240"/>
    </row>
    <row r="26" spans="1:80" x14ac:dyDescent="0.2">
      <c r="A26" s="249"/>
      <c r="B26" s="253"/>
      <c r="C26" s="336" t="s">
        <v>388</v>
      </c>
      <c r="D26" s="337"/>
      <c r="E26" s="254">
        <v>17.809999999999999</v>
      </c>
      <c r="F26" s="255"/>
      <c r="G26" s="256"/>
      <c r="H26" s="257"/>
      <c r="I26" s="251"/>
      <c r="J26" s="258"/>
      <c r="K26" s="251"/>
      <c r="M26" s="252" t="s">
        <v>388</v>
      </c>
      <c r="O26" s="240"/>
    </row>
    <row r="27" spans="1:80" x14ac:dyDescent="0.2">
      <c r="A27" s="241">
        <v>6</v>
      </c>
      <c r="B27" s="242" t="s">
        <v>171</v>
      </c>
      <c r="C27" s="243" t="s">
        <v>172</v>
      </c>
      <c r="D27" s="244" t="s">
        <v>155</v>
      </c>
      <c r="E27" s="245">
        <v>3.7675000000000001</v>
      </c>
      <c r="F27" s="245"/>
      <c r="G27" s="246">
        <f>E27*F27</f>
        <v>0</v>
      </c>
      <c r="H27" s="247">
        <v>0</v>
      </c>
      <c r="I27" s="248">
        <f>E27*H27</f>
        <v>0</v>
      </c>
      <c r="J27" s="247">
        <v>0</v>
      </c>
      <c r="K27" s="248">
        <f>E27*J27</f>
        <v>0</v>
      </c>
      <c r="O27" s="240">
        <v>2</v>
      </c>
      <c r="AA27" s="213">
        <v>1</v>
      </c>
      <c r="AB27" s="213">
        <v>1</v>
      </c>
      <c r="AC27" s="213">
        <v>1</v>
      </c>
      <c r="AZ27" s="213">
        <v>1</v>
      </c>
      <c r="BA27" s="213">
        <f>IF(AZ27=1,G27,0)</f>
        <v>0</v>
      </c>
      <c r="BB27" s="213">
        <f>IF(AZ27=2,G27,0)</f>
        <v>0</v>
      </c>
      <c r="BC27" s="213">
        <f>IF(AZ27=3,G27,0)</f>
        <v>0</v>
      </c>
      <c r="BD27" s="213">
        <f>IF(AZ27=4,G27,0)</f>
        <v>0</v>
      </c>
      <c r="BE27" s="213">
        <f>IF(AZ27=5,G27,0)</f>
        <v>0</v>
      </c>
      <c r="CA27" s="240">
        <v>1</v>
      </c>
      <c r="CB27" s="240">
        <v>1</v>
      </c>
    </row>
    <row r="28" spans="1:80" x14ac:dyDescent="0.2">
      <c r="A28" s="249"/>
      <c r="B28" s="253"/>
      <c r="C28" s="336" t="s">
        <v>389</v>
      </c>
      <c r="D28" s="337"/>
      <c r="E28" s="254">
        <v>3.7675000000000001</v>
      </c>
      <c r="F28" s="255"/>
      <c r="G28" s="256"/>
      <c r="H28" s="257"/>
      <c r="I28" s="251"/>
      <c r="J28" s="258"/>
      <c r="K28" s="251"/>
      <c r="M28" s="252" t="s">
        <v>389</v>
      </c>
      <c r="O28" s="240"/>
    </row>
    <row r="29" spans="1:80" x14ac:dyDescent="0.2">
      <c r="A29" s="241">
        <v>7</v>
      </c>
      <c r="B29" s="242" t="s">
        <v>173</v>
      </c>
      <c r="C29" s="243" t="s">
        <v>174</v>
      </c>
      <c r="D29" s="244" t="s">
        <v>155</v>
      </c>
      <c r="E29" s="245">
        <v>3.7675000000000001</v>
      </c>
      <c r="F29" s="245"/>
      <c r="G29" s="246">
        <f>E29*F29</f>
        <v>0</v>
      </c>
      <c r="H29" s="247">
        <v>0</v>
      </c>
      <c r="I29" s="248">
        <f>E29*H29</f>
        <v>0</v>
      </c>
      <c r="J29" s="247">
        <v>0</v>
      </c>
      <c r="K29" s="248">
        <f>E29*J29</f>
        <v>0</v>
      </c>
      <c r="O29" s="240">
        <v>2</v>
      </c>
      <c r="AA29" s="213">
        <v>1</v>
      </c>
      <c r="AB29" s="213">
        <v>1</v>
      </c>
      <c r="AC29" s="213">
        <v>1</v>
      </c>
      <c r="AZ29" s="213">
        <v>1</v>
      </c>
      <c r="BA29" s="213">
        <f>IF(AZ29=1,G29,0)</f>
        <v>0</v>
      </c>
      <c r="BB29" s="213">
        <f>IF(AZ29=2,G29,0)</f>
        <v>0</v>
      </c>
      <c r="BC29" s="213">
        <f>IF(AZ29=3,G29,0)</f>
        <v>0</v>
      </c>
      <c r="BD29" s="213">
        <f>IF(AZ29=4,G29,0)</f>
        <v>0</v>
      </c>
      <c r="BE29" s="213">
        <f>IF(AZ29=5,G29,0)</f>
        <v>0</v>
      </c>
      <c r="CA29" s="240">
        <v>1</v>
      </c>
      <c r="CB29" s="240">
        <v>1</v>
      </c>
    </row>
    <row r="30" spans="1:80" x14ac:dyDescent="0.2">
      <c r="A30" s="249"/>
      <c r="B30" s="253"/>
      <c r="C30" s="336" t="s">
        <v>389</v>
      </c>
      <c r="D30" s="337"/>
      <c r="E30" s="254">
        <v>3.7675000000000001</v>
      </c>
      <c r="F30" s="255"/>
      <c r="G30" s="256"/>
      <c r="H30" s="257"/>
      <c r="I30" s="251"/>
      <c r="J30" s="258"/>
      <c r="K30" s="251"/>
      <c r="M30" s="252" t="s">
        <v>389</v>
      </c>
      <c r="O30" s="240"/>
    </row>
    <row r="31" spans="1:80" x14ac:dyDescent="0.2">
      <c r="A31" s="241">
        <v>8</v>
      </c>
      <c r="B31" s="242" t="s">
        <v>175</v>
      </c>
      <c r="C31" s="243" t="s">
        <v>176</v>
      </c>
      <c r="D31" s="244" t="s">
        <v>177</v>
      </c>
      <c r="E31" s="245">
        <v>41.134</v>
      </c>
      <c r="F31" s="245"/>
      <c r="G31" s="246">
        <f>E31*F31</f>
        <v>0</v>
      </c>
      <c r="H31" s="247">
        <v>6.9999999999999999E-4</v>
      </c>
      <c r="I31" s="248">
        <f>E31*H31</f>
        <v>2.8793800000000001E-2</v>
      </c>
      <c r="J31" s="247">
        <v>0</v>
      </c>
      <c r="K31" s="248">
        <f>E31*J31</f>
        <v>0</v>
      </c>
      <c r="O31" s="240">
        <v>2</v>
      </c>
      <c r="AA31" s="213">
        <v>1</v>
      </c>
      <c r="AB31" s="213">
        <v>1</v>
      </c>
      <c r="AC31" s="213">
        <v>1</v>
      </c>
      <c r="AZ31" s="213">
        <v>1</v>
      </c>
      <c r="BA31" s="213">
        <f>IF(AZ31=1,G31,0)</f>
        <v>0</v>
      </c>
      <c r="BB31" s="213">
        <f>IF(AZ31=2,G31,0)</f>
        <v>0</v>
      </c>
      <c r="BC31" s="213">
        <f>IF(AZ31=3,G31,0)</f>
        <v>0</v>
      </c>
      <c r="BD31" s="213">
        <f>IF(AZ31=4,G31,0)</f>
        <v>0</v>
      </c>
      <c r="BE31" s="213">
        <f>IF(AZ31=5,G31,0)</f>
        <v>0</v>
      </c>
      <c r="CA31" s="240">
        <v>1</v>
      </c>
      <c r="CB31" s="240">
        <v>1</v>
      </c>
    </row>
    <row r="32" spans="1:80" x14ac:dyDescent="0.2">
      <c r="A32" s="249"/>
      <c r="B32" s="253"/>
      <c r="C32" s="336" t="s">
        <v>390</v>
      </c>
      <c r="D32" s="337"/>
      <c r="E32" s="254">
        <v>41.134</v>
      </c>
      <c r="F32" s="255"/>
      <c r="G32" s="256"/>
      <c r="H32" s="257"/>
      <c r="I32" s="251"/>
      <c r="J32" s="258"/>
      <c r="K32" s="251"/>
      <c r="M32" s="252" t="s">
        <v>390</v>
      </c>
      <c r="O32" s="240"/>
    </row>
    <row r="33" spans="1:80" x14ac:dyDescent="0.2">
      <c r="A33" s="241">
        <v>9</v>
      </c>
      <c r="B33" s="242" t="s">
        <v>178</v>
      </c>
      <c r="C33" s="243" t="s">
        <v>179</v>
      </c>
      <c r="D33" s="244" t="s">
        <v>177</v>
      </c>
      <c r="E33" s="245">
        <v>41.134</v>
      </c>
      <c r="F33" s="245"/>
      <c r="G33" s="246">
        <f>E33*F33</f>
        <v>0</v>
      </c>
      <c r="H33" s="247">
        <v>0</v>
      </c>
      <c r="I33" s="248">
        <f>E33*H33</f>
        <v>0</v>
      </c>
      <c r="J33" s="247">
        <v>0</v>
      </c>
      <c r="K33" s="248">
        <f>E33*J33</f>
        <v>0</v>
      </c>
      <c r="O33" s="240">
        <v>2</v>
      </c>
      <c r="AA33" s="213">
        <v>1</v>
      </c>
      <c r="AB33" s="213">
        <v>1</v>
      </c>
      <c r="AC33" s="213">
        <v>1</v>
      </c>
      <c r="AZ33" s="213">
        <v>1</v>
      </c>
      <c r="BA33" s="213">
        <f>IF(AZ33=1,G33,0)</f>
        <v>0</v>
      </c>
      <c r="BB33" s="213">
        <f>IF(AZ33=2,G33,0)</f>
        <v>0</v>
      </c>
      <c r="BC33" s="213">
        <f>IF(AZ33=3,G33,0)</f>
        <v>0</v>
      </c>
      <c r="BD33" s="213">
        <f>IF(AZ33=4,G33,0)</f>
        <v>0</v>
      </c>
      <c r="BE33" s="213">
        <f>IF(AZ33=5,G33,0)</f>
        <v>0</v>
      </c>
      <c r="CA33" s="240">
        <v>1</v>
      </c>
      <c r="CB33" s="240">
        <v>1</v>
      </c>
    </row>
    <row r="34" spans="1:80" x14ac:dyDescent="0.2">
      <c r="A34" s="241">
        <v>10</v>
      </c>
      <c r="B34" s="242" t="s">
        <v>180</v>
      </c>
      <c r="C34" s="243" t="s">
        <v>181</v>
      </c>
      <c r="D34" s="244" t="s">
        <v>155</v>
      </c>
      <c r="E34" s="245">
        <v>42.47</v>
      </c>
      <c r="F34" s="245"/>
      <c r="G34" s="246">
        <f>E34*F34</f>
        <v>0</v>
      </c>
      <c r="H34" s="247">
        <v>0</v>
      </c>
      <c r="I34" s="248">
        <f>E34*H34</f>
        <v>0</v>
      </c>
      <c r="J34" s="247">
        <v>0</v>
      </c>
      <c r="K34" s="248">
        <f>E34*J34</f>
        <v>0</v>
      </c>
      <c r="O34" s="240">
        <v>2</v>
      </c>
      <c r="AA34" s="213">
        <v>1</v>
      </c>
      <c r="AB34" s="213">
        <v>1</v>
      </c>
      <c r="AC34" s="213">
        <v>1</v>
      </c>
      <c r="AZ34" s="213">
        <v>1</v>
      </c>
      <c r="BA34" s="213">
        <f>IF(AZ34=1,G34,0)</f>
        <v>0</v>
      </c>
      <c r="BB34" s="213">
        <f>IF(AZ34=2,G34,0)</f>
        <v>0</v>
      </c>
      <c r="BC34" s="213">
        <f>IF(AZ34=3,G34,0)</f>
        <v>0</v>
      </c>
      <c r="BD34" s="213">
        <f>IF(AZ34=4,G34,0)</f>
        <v>0</v>
      </c>
      <c r="BE34" s="213">
        <f>IF(AZ34=5,G34,0)</f>
        <v>0</v>
      </c>
      <c r="CA34" s="240">
        <v>1</v>
      </c>
      <c r="CB34" s="240">
        <v>1</v>
      </c>
    </row>
    <row r="35" spans="1:80" x14ac:dyDescent="0.2">
      <c r="A35" s="249"/>
      <c r="B35" s="253"/>
      <c r="C35" s="336" t="s">
        <v>387</v>
      </c>
      <c r="D35" s="337"/>
      <c r="E35" s="254">
        <v>42.47</v>
      </c>
      <c r="F35" s="255"/>
      <c r="G35" s="256"/>
      <c r="H35" s="257"/>
      <c r="I35" s="251"/>
      <c r="J35" s="258"/>
      <c r="K35" s="251"/>
      <c r="M35" s="252" t="s">
        <v>387</v>
      </c>
      <c r="O35" s="240"/>
    </row>
    <row r="36" spans="1:80" x14ac:dyDescent="0.2">
      <c r="A36" s="241">
        <v>11</v>
      </c>
      <c r="B36" s="242" t="s">
        <v>182</v>
      </c>
      <c r="C36" s="243" t="s">
        <v>183</v>
      </c>
      <c r="D36" s="244" t="s">
        <v>155</v>
      </c>
      <c r="E36" s="245">
        <v>45.47</v>
      </c>
      <c r="F36" s="245"/>
      <c r="G36" s="246">
        <f>E36*F36</f>
        <v>0</v>
      </c>
      <c r="H36" s="247">
        <v>0</v>
      </c>
      <c r="I36" s="248">
        <f>E36*H36</f>
        <v>0</v>
      </c>
      <c r="J36" s="247">
        <v>0</v>
      </c>
      <c r="K36" s="248">
        <f>E36*J36</f>
        <v>0</v>
      </c>
      <c r="O36" s="240">
        <v>2</v>
      </c>
      <c r="AA36" s="213">
        <v>1</v>
      </c>
      <c r="AB36" s="213">
        <v>1</v>
      </c>
      <c r="AC36" s="213">
        <v>1</v>
      </c>
      <c r="AZ36" s="213">
        <v>1</v>
      </c>
      <c r="BA36" s="213">
        <f>IF(AZ36=1,G36,0)</f>
        <v>0</v>
      </c>
      <c r="BB36" s="213">
        <f>IF(AZ36=2,G36,0)</f>
        <v>0</v>
      </c>
      <c r="BC36" s="213">
        <f>IF(AZ36=3,G36,0)</f>
        <v>0</v>
      </c>
      <c r="BD36" s="213">
        <f>IF(AZ36=4,G36,0)</f>
        <v>0</v>
      </c>
      <c r="BE36" s="213">
        <f>IF(AZ36=5,G36,0)</f>
        <v>0</v>
      </c>
      <c r="CA36" s="240">
        <v>1</v>
      </c>
      <c r="CB36" s="240">
        <v>1</v>
      </c>
    </row>
    <row r="37" spans="1:80" x14ac:dyDescent="0.2">
      <c r="A37" s="249"/>
      <c r="B37" s="253"/>
      <c r="C37" s="336" t="s">
        <v>391</v>
      </c>
      <c r="D37" s="337"/>
      <c r="E37" s="254">
        <v>3</v>
      </c>
      <c r="F37" s="255"/>
      <c r="G37" s="256"/>
      <c r="H37" s="257"/>
      <c r="I37" s="251"/>
      <c r="J37" s="258"/>
      <c r="K37" s="251"/>
      <c r="M37" s="252" t="s">
        <v>391</v>
      </c>
      <c r="O37" s="240"/>
    </row>
    <row r="38" spans="1:80" x14ac:dyDescent="0.2">
      <c r="A38" s="249"/>
      <c r="B38" s="253"/>
      <c r="C38" s="336" t="s">
        <v>392</v>
      </c>
      <c r="D38" s="337"/>
      <c r="E38" s="254">
        <v>42.47</v>
      </c>
      <c r="F38" s="255"/>
      <c r="G38" s="256"/>
      <c r="H38" s="257"/>
      <c r="I38" s="251"/>
      <c r="J38" s="258"/>
      <c r="K38" s="251"/>
      <c r="M38" s="252" t="s">
        <v>392</v>
      </c>
      <c r="O38" s="240"/>
    </row>
    <row r="39" spans="1:80" x14ac:dyDescent="0.2">
      <c r="A39" s="241">
        <v>12</v>
      </c>
      <c r="B39" s="242" t="s">
        <v>184</v>
      </c>
      <c r="C39" s="243" t="s">
        <v>185</v>
      </c>
      <c r="D39" s="244" t="s">
        <v>155</v>
      </c>
      <c r="E39" s="245">
        <v>45.47</v>
      </c>
      <c r="F39" s="245"/>
      <c r="G39" s="246">
        <f>E39*F39</f>
        <v>0</v>
      </c>
      <c r="H39" s="247">
        <v>0</v>
      </c>
      <c r="I39" s="248">
        <f>E39*H39</f>
        <v>0</v>
      </c>
      <c r="J39" s="247">
        <v>0</v>
      </c>
      <c r="K39" s="248">
        <f>E39*J39</f>
        <v>0</v>
      </c>
      <c r="O39" s="240">
        <v>2</v>
      </c>
      <c r="AA39" s="213">
        <v>1</v>
      </c>
      <c r="AB39" s="213">
        <v>1</v>
      </c>
      <c r="AC39" s="213">
        <v>1</v>
      </c>
      <c r="AZ39" s="213">
        <v>1</v>
      </c>
      <c r="BA39" s="213">
        <f>IF(AZ39=1,G39,0)</f>
        <v>0</v>
      </c>
      <c r="BB39" s="213">
        <f>IF(AZ39=2,G39,0)</f>
        <v>0</v>
      </c>
      <c r="BC39" s="213">
        <f>IF(AZ39=3,G39,0)</f>
        <v>0</v>
      </c>
      <c r="BD39" s="213">
        <f>IF(AZ39=4,G39,0)</f>
        <v>0</v>
      </c>
      <c r="BE39" s="213">
        <f>IF(AZ39=5,G39,0)</f>
        <v>0</v>
      </c>
      <c r="CA39" s="240">
        <v>1</v>
      </c>
      <c r="CB39" s="240">
        <v>1</v>
      </c>
    </row>
    <row r="40" spans="1:80" x14ac:dyDescent="0.2">
      <c r="A40" s="241">
        <v>13</v>
      </c>
      <c r="B40" s="242" t="s">
        <v>186</v>
      </c>
      <c r="C40" s="243" t="s">
        <v>187</v>
      </c>
      <c r="D40" s="244" t="s">
        <v>155</v>
      </c>
      <c r="E40" s="245">
        <v>45.47</v>
      </c>
      <c r="F40" s="245"/>
      <c r="G40" s="246">
        <f>E40*F40</f>
        <v>0</v>
      </c>
      <c r="H40" s="247">
        <v>0</v>
      </c>
      <c r="I40" s="248">
        <f>E40*H40</f>
        <v>0</v>
      </c>
      <c r="J40" s="247">
        <v>0</v>
      </c>
      <c r="K40" s="248">
        <f>E40*J40</f>
        <v>0</v>
      </c>
      <c r="O40" s="240">
        <v>2</v>
      </c>
      <c r="AA40" s="213">
        <v>1</v>
      </c>
      <c r="AB40" s="213">
        <v>1</v>
      </c>
      <c r="AC40" s="213">
        <v>1</v>
      </c>
      <c r="AZ40" s="213">
        <v>1</v>
      </c>
      <c r="BA40" s="213">
        <f>IF(AZ40=1,G40,0)</f>
        <v>0</v>
      </c>
      <c r="BB40" s="213">
        <f>IF(AZ40=2,G40,0)</f>
        <v>0</v>
      </c>
      <c r="BC40" s="213">
        <f>IF(AZ40=3,G40,0)</f>
        <v>0</v>
      </c>
      <c r="BD40" s="213">
        <f>IF(AZ40=4,G40,0)</f>
        <v>0</v>
      </c>
      <c r="BE40" s="213">
        <f>IF(AZ40=5,G40,0)</f>
        <v>0</v>
      </c>
      <c r="CA40" s="240">
        <v>1</v>
      </c>
      <c r="CB40" s="240">
        <v>1</v>
      </c>
    </row>
    <row r="41" spans="1:80" ht="33.75" x14ac:dyDescent="0.2">
      <c r="A41" s="241">
        <v>14</v>
      </c>
      <c r="B41" s="242" t="s">
        <v>188</v>
      </c>
      <c r="C41" s="243" t="s">
        <v>440</v>
      </c>
      <c r="D41" s="244" t="s">
        <v>155</v>
      </c>
      <c r="E41" s="245">
        <v>22.514600000000002</v>
      </c>
      <c r="F41" s="245"/>
      <c r="G41" s="246">
        <f>E41*F41</f>
        <v>0</v>
      </c>
      <c r="H41" s="247">
        <v>1.837</v>
      </c>
      <c r="I41" s="248">
        <f>E41*H41</f>
        <v>41.359320199999999</v>
      </c>
      <c r="J41" s="247">
        <v>0</v>
      </c>
      <c r="K41" s="248">
        <f>E41*J41</f>
        <v>0</v>
      </c>
      <c r="O41" s="240">
        <v>2</v>
      </c>
      <c r="AA41" s="213">
        <v>1</v>
      </c>
      <c r="AB41" s="213">
        <v>1</v>
      </c>
      <c r="AC41" s="213">
        <v>1</v>
      </c>
      <c r="AZ41" s="213">
        <v>1</v>
      </c>
      <c r="BA41" s="213">
        <f>IF(AZ41=1,G41,0)</f>
        <v>0</v>
      </c>
      <c r="BB41" s="213">
        <f>IF(AZ41=2,G41,0)</f>
        <v>0</v>
      </c>
      <c r="BC41" s="213">
        <f>IF(AZ41=3,G41,0)</f>
        <v>0</v>
      </c>
      <c r="BD41" s="213">
        <f>IF(AZ41=4,G41,0)</f>
        <v>0</v>
      </c>
      <c r="BE41" s="213">
        <f>IF(AZ41=5,G41,0)</f>
        <v>0</v>
      </c>
      <c r="CA41" s="240">
        <v>1</v>
      </c>
      <c r="CB41" s="240">
        <v>1</v>
      </c>
    </row>
    <row r="42" spans="1:80" x14ac:dyDescent="0.2">
      <c r="A42" s="249"/>
      <c r="B42" s="253"/>
      <c r="C42" s="336" t="s">
        <v>393</v>
      </c>
      <c r="D42" s="337"/>
      <c r="E42" s="254">
        <v>42.47</v>
      </c>
      <c r="F42" s="255"/>
      <c r="G42" s="256"/>
      <c r="H42" s="257"/>
      <c r="I42" s="251"/>
      <c r="J42" s="258"/>
      <c r="K42" s="251"/>
      <c r="M42" s="252" t="s">
        <v>393</v>
      </c>
      <c r="O42" s="240"/>
    </row>
    <row r="43" spans="1:80" x14ac:dyDescent="0.2">
      <c r="A43" s="249"/>
      <c r="B43" s="253"/>
      <c r="C43" s="336" t="s">
        <v>327</v>
      </c>
      <c r="D43" s="337"/>
      <c r="E43" s="254">
        <v>0</v>
      </c>
      <c r="F43" s="255"/>
      <c r="G43" s="256"/>
      <c r="H43" s="257"/>
      <c r="I43" s="251"/>
      <c r="J43" s="258"/>
      <c r="K43" s="251"/>
      <c r="M43" s="252" t="s">
        <v>327</v>
      </c>
      <c r="O43" s="240"/>
    </row>
    <row r="44" spans="1:80" x14ac:dyDescent="0.2">
      <c r="A44" s="249"/>
      <c r="B44" s="253"/>
      <c r="C44" s="336" t="s">
        <v>328</v>
      </c>
      <c r="D44" s="337"/>
      <c r="E44" s="254">
        <v>-9.0967000000000002</v>
      </c>
      <c r="F44" s="255"/>
      <c r="G44" s="256"/>
      <c r="H44" s="257"/>
      <c r="I44" s="251"/>
      <c r="J44" s="258"/>
      <c r="K44" s="251"/>
      <c r="M44" s="252" t="s">
        <v>328</v>
      </c>
      <c r="O44" s="240"/>
    </row>
    <row r="45" spans="1:80" x14ac:dyDescent="0.2">
      <c r="A45" s="249"/>
      <c r="B45" s="253"/>
      <c r="C45" s="336" t="s">
        <v>323</v>
      </c>
      <c r="D45" s="337"/>
      <c r="E45" s="254">
        <v>-1.8898999999999999</v>
      </c>
      <c r="F45" s="255"/>
      <c r="G45" s="256"/>
      <c r="H45" s="257"/>
      <c r="I45" s="251"/>
      <c r="J45" s="258"/>
      <c r="K45" s="251"/>
      <c r="M45" s="252" t="s">
        <v>323</v>
      </c>
      <c r="O45" s="240"/>
    </row>
    <row r="46" spans="1:80" x14ac:dyDescent="0.2">
      <c r="A46" s="249"/>
      <c r="B46" s="253"/>
      <c r="C46" s="336" t="s">
        <v>382</v>
      </c>
      <c r="D46" s="337"/>
      <c r="E46" s="254">
        <v>-2.8130000000000002</v>
      </c>
      <c r="F46" s="255"/>
      <c r="G46" s="256"/>
      <c r="H46" s="257"/>
      <c r="I46" s="251"/>
      <c r="J46" s="258"/>
      <c r="K46" s="251"/>
      <c r="M46" s="252" t="s">
        <v>382</v>
      </c>
      <c r="O46" s="240"/>
    </row>
    <row r="47" spans="1:80" x14ac:dyDescent="0.2">
      <c r="A47" s="249"/>
      <c r="B47" s="253"/>
      <c r="C47" s="336" t="s">
        <v>383</v>
      </c>
      <c r="D47" s="337"/>
      <c r="E47" s="254">
        <v>-2.8130000000000002</v>
      </c>
      <c r="F47" s="255"/>
      <c r="G47" s="256"/>
      <c r="H47" s="257"/>
      <c r="I47" s="251"/>
      <c r="J47" s="258"/>
      <c r="K47" s="251"/>
      <c r="M47" s="252" t="s">
        <v>383</v>
      </c>
      <c r="O47" s="240"/>
    </row>
    <row r="48" spans="1:80" x14ac:dyDescent="0.2">
      <c r="A48" s="249"/>
      <c r="B48" s="253"/>
      <c r="C48" s="336" t="s">
        <v>384</v>
      </c>
      <c r="D48" s="337"/>
      <c r="E48" s="254">
        <v>-2.8130000000000002</v>
      </c>
      <c r="F48" s="255"/>
      <c r="G48" s="256"/>
      <c r="H48" s="257"/>
      <c r="I48" s="251"/>
      <c r="J48" s="258"/>
      <c r="K48" s="251"/>
      <c r="M48" s="252" t="s">
        <v>384</v>
      </c>
      <c r="O48" s="240"/>
    </row>
    <row r="49" spans="1:80" x14ac:dyDescent="0.2">
      <c r="A49" s="249"/>
      <c r="B49" s="253"/>
      <c r="C49" s="336" t="s">
        <v>401</v>
      </c>
      <c r="D49" s="337"/>
      <c r="E49" s="254">
        <v>-0.52990000000000004</v>
      </c>
      <c r="F49" s="255"/>
      <c r="G49" s="256"/>
      <c r="H49" s="257"/>
      <c r="I49" s="251"/>
      <c r="J49" s="258"/>
      <c r="K49" s="251"/>
      <c r="M49" s="252" t="s">
        <v>401</v>
      </c>
      <c r="O49" s="240"/>
    </row>
    <row r="50" spans="1:80" x14ac:dyDescent="0.2">
      <c r="A50" s="259"/>
      <c r="B50" s="260" t="s">
        <v>97</v>
      </c>
      <c r="C50" s="261" t="s">
        <v>156</v>
      </c>
      <c r="D50" s="262"/>
      <c r="E50" s="263"/>
      <c r="F50" s="264"/>
      <c r="G50" s="265">
        <f>SUM(G7:G49)</f>
        <v>0</v>
      </c>
      <c r="H50" s="266"/>
      <c r="I50" s="267">
        <f>SUM(I7:I49)</f>
        <v>41.388114000000002</v>
      </c>
      <c r="J50" s="266"/>
      <c r="K50" s="267">
        <f>SUM(K7:K49)</f>
        <v>0</v>
      </c>
      <c r="O50" s="240">
        <v>4</v>
      </c>
      <c r="BA50" s="268">
        <f>SUM(BA7:BA49)</f>
        <v>0</v>
      </c>
      <c r="BB50" s="268">
        <f>SUM(BB7:BB49)</f>
        <v>0</v>
      </c>
      <c r="BC50" s="268">
        <f>SUM(BC7:BC49)</f>
        <v>0</v>
      </c>
      <c r="BD50" s="268">
        <f>SUM(BD7:BD49)</f>
        <v>0</v>
      </c>
      <c r="BE50" s="268">
        <f>SUM(BE7:BE49)</f>
        <v>0</v>
      </c>
    </row>
    <row r="51" spans="1:80" x14ac:dyDescent="0.2">
      <c r="A51" s="230" t="s">
        <v>93</v>
      </c>
      <c r="B51" s="231" t="s">
        <v>189</v>
      </c>
      <c r="C51" s="232" t="s">
        <v>190</v>
      </c>
      <c r="D51" s="233"/>
      <c r="E51" s="234"/>
      <c r="F51" s="234"/>
      <c r="G51" s="235"/>
      <c r="H51" s="236"/>
      <c r="I51" s="237"/>
      <c r="J51" s="238"/>
      <c r="K51" s="239"/>
      <c r="O51" s="240">
        <v>1</v>
      </c>
    </row>
    <row r="52" spans="1:80" x14ac:dyDescent="0.2">
      <c r="A52" s="241">
        <v>15</v>
      </c>
      <c r="B52" s="242" t="s">
        <v>283</v>
      </c>
      <c r="C52" s="243" t="s">
        <v>284</v>
      </c>
      <c r="D52" s="244" t="s">
        <v>177</v>
      </c>
      <c r="E52" s="245">
        <v>14.5</v>
      </c>
      <c r="F52" s="245"/>
      <c r="G52" s="246">
        <f>E52*F52</f>
        <v>0</v>
      </c>
      <c r="H52" s="247">
        <v>0</v>
      </c>
      <c r="I52" s="248">
        <f>E52*H52</f>
        <v>0</v>
      </c>
      <c r="J52" s="247">
        <v>-0.13800000000000001</v>
      </c>
      <c r="K52" s="248">
        <f>E52*J52</f>
        <v>-2.0010000000000003</v>
      </c>
      <c r="O52" s="240">
        <v>2</v>
      </c>
      <c r="AA52" s="213">
        <v>1</v>
      </c>
      <c r="AB52" s="213">
        <v>1</v>
      </c>
      <c r="AC52" s="213">
        <v>1</v>
      </c>
      <c r="AZ52" s="213">
        <v>1</v>
      </c>
      <c r="BA52" s="213">
        <f>IF(AZ52=1,G52,0)</f>
        <v>0</v>
      </c>
      <c r="BB52" s="213">
        <f>IF(AZ52=2,G52,0)</f>
        <v>0</v>
      </c>
      <c r="BC52" s="213">
        <f>IF(AZ52=3,G52,0)</f>
        <v>0</v>
      </c>
      <c r="BD52" s="213">
        <f>IF(AZ52=4,G52,0)</f>
        <v>0</v>
      </c>
      <c r="BE52" s="213">
        <f>IF(AZ52=5,G52,0)</f>
        <v>0</v>
      </c>
      <c r="CA52" s="240">
        <v>1</v>
      </c>
      <c r="CB52" s="240">
        <v>1</v>
      </c>
    </row>
    <row r="53" spans="1:80" x14ac:dyDescent="0.2">
      <c r="A53" s="249"/>
      <c r="B53" s="253"/>
      <c r="C53" s="336" t="s">
        <v>394</v>
      </c>
      <c r="D53" s="337"/>
      <c r="E53" s="254">
        <v>14.5</v>
      </c>
      <c r="F53" s="255"/>
      <c r="G53" s="256"/>
      <c r="H53" s="257"/>
      <c r="I53" s="251"/>
      <c r="J53" s="258"/>
      <c r="K53" s="251"/>
      <c r="M53" s="252" t="s">
        <v>394</v>
      </c>
      <c r="O53" s="240"/>
    </row>
    <row r="54" spans="1:80" x14ac:dyDescent="0.2">
      <c r="A54" s="241">
        <v>16</v>
      </c>
      <c r="B54" s="242" t="s">
        <v>332</v>
      </c>
      <c r="C54" s="243" t="s">
        <v>333</v>
      </c>
      <c r="D54" s="244" t="s">
        <v>177</v>
      </c>
      <c r="E54" s="245">
        <v>14.5</v>
      </c>
      <c r="F54" s="245"/>
      <c r="G54" s="246">
        <f>E54*F54</f>
        <v>0</v>
      </c>
      <c r="H54" s="247">
        <v>0</v>
      </c>
      <c r="I54" s="248">
        <f>E54*H54</f>
        <v>0</v>
      </c>
      <c r="J54" s="247">
        <v>-0.33</v>
      </c>
      <c r="K54" s="248">
        <f>E54*J54</f>
        <v>-4.7850000000000001</v>
      </c>
      <c r="O54" s="240">
        <v>2</v>
      </c>
      <c r="AA54" s="213">
        <v>1</v>
      </c>
      <c r="AB54" s="213">
        <v>1</v>
      </c>
      <c r="AC54" s="213">
        <v>1</v>
      </c>
      <c r="AZ54" s="213">
        <v>1</v>
      </c>
      <c r="BA54" s="213">
        <f>IF(AZ54=1,G54,0)</f>
        <v>0</v>
      </c>
      <c r="BB54" s="213">
        <f>IF(AZ54=2,G54,0)</f>
        <v>0</v>
      </c>
      <c r="BC54" s="213">
        <f>IF(AZ54=3,G54,0)</f>
        <v>0</v>
      </c>
      <c r="BD54" s="213">
        <f>IF(AZ54=4,G54,0)</f>
        <v>0</v>
      </c>
      <c r="BE54" s="213">
        <f>IF(AZ54=5,G54,0)</f>
        <v>0</v>
      </c>
      <c r="CA54" s="240">
        <v>1</v>
      </c>
      <c r="CB54" s="240">
        <v>1</v>
      </c>
    </row>
    <row r="55" spans="1:80" x14ac:dyDescent="0.2">
      <c r="A55" s="241">
        <v>17</v>
      </c>
      <c r="B55" s="242" t="s">
        <v>285</v>
      </c>
      <c r="C55" s="243" t="s">
        <v>286</v>
      </c>
      <c r="D55" s="244" t="s">
        <v>192</v>
      </c>
      <c r="E55" s="245">
        <v>11</v>
      </c>
      <c r="F55" s="245"/>
      <c r="G55" s="246">
        <f>E55*F55</f>
        <v>0</v>
      </c>
      <c r="H55" s="247">
        <v>0</v>
      </c>
      <c r="I55" s="248">
        <f>E55*H55</f>
        <v>0</v>
      </c>
      <c r="J55" s="247">
        <v>-0.22</v>
      </c>
      <c r="K55" s="248">
        <f>E55*J55</f>
        <v>-2.42</v>
      </c>
      <c r="O55" s="240">
        <v>2</v>
      </c>
      <c r="AA55" s="213">
        <v>1</v>
      </c>
      <c r="AB55" s="213">
        <v>1</v>
      </c>
      <c r="AC55" s="213">
        <v>1</v>
      </c>
      <c r="AZ55" s="213">
        <v>1</v>
      </c>
      <c r="BA55" s="213">
        <f>IF(AZ55=1,G55,0)</f>
        <v>0</v>
      </c>
      <c r="BB55" s="213">
        <f>IF(AZ55=2,G55,0)</f>
        <v>0</v>
      </c>
      <c r="BC55" s="213">
        <f>IF(AZ55=3,G55,0)</f>
        <v>0</v>
      </c>
      <c r="BD55" s="213">
        <f>IF(AZ55=4,G55,0)</f>
        <v>0</v>
      </c>
      <c r="BE55" s="213">
        <f>IF(AZ55=5,G55,0)</f>
        <v>0</v>
      </c>
      <c r="CA55" s="240">
        <v>1</v>
      </c>
      <c r="CB55" s="240">
        <v>1</v>
      </c>
    </row>
    <row r="56" spans="1:80" x14ac:dyDescent="0.2">
      <c r="A56" s="241">
        <v>18</v>
      </c>
      <c r="B56" s="242" t="s">
        <v>193</v>
      </c>
      <c r="C56" s="243" t="s">
        <v>194</v>
      </c>
      <c r="D56" s="244" t="s">
        <v>195</v>
      </c>
      <c r="E56" s="245">
        <v>10</v>
      </c>
      <c r="F56" s="245"/>
      <c r="G56" s="246">
        <f>E56*F56</f>
        <v>0</v>
      </c>
      <c r="H56" s="247">
        <v>0</v>
      </c>
      <c r="I56" s="248">
        <f>E56*H56</f>
        <v>0</v>
      </c>
      <c r="J56" s="247">
        <v>0</v>
      </c>
      <c r="K56" s="248">
        <f>E56*J56</f>
        <v>0</v>
      </c>
      <c r="O56" s="240">
        <v>2</v>
      </c>
      <c r="AA56" s="213">
        <v>1</v>
      </c>
      <c r="AB56" s="213">
        <v>1</v>
      </c>
      <c r="AC56" s="213">
        <v>1</v>
      </c>
      <c r="AZ56" s="213">
        <v>1</v>
      </c>
      <c r="BA56" s="213">
        <f>IF(AZ56=1,G56,0)</f>
        <v>0</v>
      </c>
      <c r="BB56" s="213">
        <f>IF(AZ56=2,G56,0)</f>
        <v>0</v>
      </c>
      <c r="BC56" s="213">
        <f>IF(AZ56=3,G56,0)</f>
        <v>0</v>
      </c>
      <c r="BD56" s="213">
        <f>IF(AZ56=4,G56,0)</f>
        <v>0</v>
      </c>
      <c r="BE56" s="213">
        <f>IF(AZ56=5,G56,0)</f>
        <v>0</v>
      </c>
      <c r="CA56" s="240">
        <v>1</v>
      </c>
      <c r="CB56" s="240">
        <v>1</v>
      </c>
    </row>
    <row r="57" spans="1:80" x14ac:dyDescent="0.2">
      <c r="A57" s="241">
        <v>19</v>
      </c>
      <c r="B57" s="242" t="s">
        <v>196</v>
      </c>
      <c r="C57" s="243" t="s">
        <v>197</v>
      </c>
      <c r="D57" s="244" t="s">
        <v>198</v>
      </c>
      <c r="E57" s="245">
        <v>10</v>
      </c>
      <c r="F57" s="245"/>
      <c r="G57" s="246">
        <f>E57*F57</f>
        <v>0</v>
      </c>
      <c r="H57" s="247">
        <v>0</v>
      </c>
      <c r="I57" s="248">
        <f>E57*H57</f>
        <v>0</v>
      </c>
      <c r="J57" s="247">
        <v>0</v>
      </c>
      <c r="K57" s="248">
        <f>E57*J57</f>
        <v>0</v>
      </c>
      <c r="O57" s="240">
        <v>2</v>
      </c>
      <c r="AA57" s="213">
        <v>1</v>
      </c>
      <c r="AB57" s="213">
        <v>1</v>
      </c>
      <c r="AC57" s="213">
        <v>1</v>
      </c>
      <c r="AZ57" s="213">
        <v>1</v>
      </c>
      <c r="BA57" s="213">
        <f>IF(AZ57=1,G57,0)</f>
        <v>0</v>
      </c>
      <c r="BB57" s="213">
        <f>IF(AZ57=2,G57,0)</f>
        <v>0</v>
      </c>
      <c r="BC57" s="213">
        <f>IF(AZ57=3,G57,0)</f>
        <v>0</v>
      </c>
      <c r="BD57" s="213">
        <f>IF(AZ57=4,G57,0)</f>
        <v>0</v>
      </c>
      <c r="BE57" s="213">
        <f>IF(AZ57=5,G57,0)</f>
        <v>0</v>
      </c>
      <c r="CA57" s="240">
        <v>1</v>
      </c>
      <c r="CB57" s="240">
        <v>1</v>
      </c>
    </row>
    <row r="58" spans="1:80" x14ac:dyDescent="0.2">
      <c r="A58" s="259"/>
      <c r="B58" s="260" t="s">
        <v>97</v>
      </c>
      <c r="C58" s="261" t="s">
        <v>191</v>
      </c>
      <c r="D58" s="262"/>
      <c r="E58" s="263"/>
      <c r="F58" s="264"/>
      <c r="G58" s="265">
        <f>SUM(G51:G57)</f>
        <v>0</v>
      </c>
      <c r="H58" s="266"/>
      <c r="I58" s="267">
        <f>SUM(I51:I57)</f>
        <v>0</v>
      </c>
      <c r="J58" s="266"/>
      <c r="K58" s="267">
        <f>SUM(K51:K57)</f>
        <v>-9.2059999999999995</v>
      </c>
      <c r="O58" s="240">
        <v>4</v>
      </c>
      <c r="BA58" s="268">
        <f>SUM(BA51:BA57)</f>
        <v>0</v>
      </c>
      <c r="BB58" s="268">
        <f>SUM(BB51:BB57)</f>
        <v>0</v>
      </c>
      <c r="BC58" s="268">
        <f>SUM(BC51:BC57)</f>
        <v>0</v>
      </c>
      <c r="BD58" s="268">
        <f>SUM(BD51:BD57)</f>
        <v>0</v>
      </c>
      <c r="BE58" s="268">
        <f>SUM(BE51:BE57)</f>
        <v>0</v>
      </c>
    </row>
    <row r="59" spans="1:80" x14ac:dyDescent="0.2">
      <c r="A59" s="230" t="s">
        <v>93</v>
      </c>
      <c r="B59" s="231" t="s">
        <v>199</v>
      </c>
      <c r="C59" s="232" t="s">
        <v>200</v>
      </c>
      <c r="D59" s="233"/>
      <c r="E59" s="234"/>
      <c r="F59" s="234"/>
      <c r="G59" s="235"/>
      <c r="H59" s="236"/>
      <c r="I59" s="237"/>
      <c r="J59" s="238"/>
      <c r="K59" s="239"/>
      <c r="O59" s="240">
        <v>1</v>
      </c>
    </row>
    <row r="60" spans="1:80" x14ac:dyDescent="0.2">
      <c r="A60" s="241">
        <v>20</v>
      </c>
      <c r="B60" s="242" t="s">
        <v>202</v>
      </c>
      <c r="C60" s="243" t="s">
        <v>203</v>
      </c>
      <c r="D60" s="244" t="s">
        <v>177</v>
      </c>
      <c r="E60" s="245">
        <v>15</v>
      </c>
      <c r="F60" s="245"/>
      <c r="G60" s="246">
        <f>E60*F60</f>
        <v>0</v>
      </c>
      <c r="H60" s="247">
        <v>0</v>
      </c>
      <c r="I60" s="248">
        <f>E60*H60</f>
        <v>0</v>
      </c>
      <c r="J60" s="247">
        <v>0</v>
      </c>
      <c r="K60" s="248">
        <f>E60*J60</f>
        <v>0</v>
      </c>
      <c r="O60" s="240">
        <v>2</v>
      </c>
      <c r="AA60" s="213">
        <v>1</v>
      </c>
      <c r="AB60" s="213">
        <v>1</v>
      </c>
      <c r="AC60" s="213">
        <v>1</v>
      </c>
      <c r="AZ60" s="213">
        <v>1</v>
      </c>
      <c r="BA60" s="213">
        <f>IF(AZ60=1,G60,0)</f>
        <v>0</v>
      </c>
      <c r="BB60" s="213">
        <f>IF(AZ60=2,G60,0)</f>
        <v>0</v>
      </c>
      <c r="BC60" s="213">
        <f>IF(AZ60=3,G60,0)</f>
        <v>0</v>
      </c>
      <c r="BD60" s="213">
        <f>IF(AZ60=4,G60,0)</f>
        <v>0</v>
      </c>
      <c r="BE60" s="213">
        <f>IF(AZ60=5,G60,0)</f>
        <v>0</v>
      </c>
      <c r="CA60" s="240">
        <v>1</v>
      </c>
      <c r="CB60" s="240">
        <v>1</v>
      </c>
    </row>
    <row r="61" spans="1:80" x14ac:dyDescent="0.2">
      <c r="A61" s="249"/>
      <c r="B61" s="253"/>
      <c r="C61" s="336" t="s">
        <v>395</v>
      </c>
      <c r="D61" s="337"/>
      <c r="E61" s="254">
        <v>15</v>
      </c>
      <c r="F61" s="255"/>
      <c r="G61" s="256"/>
      <c r="H61" s="257"/>
      <c r="I61" s="251"/>
      <c r="J61" s="258"/>
      <c r="K61" s="251"/>
      <c r="M61" s="252" t="s">
        <v>395</v>
      </c>
      <c r="O61" s="240"/>
    </row>
    <row r="62" spans="1:80" x14ac:dyDescent="0.2">
      <c r="A62" s="241">
        <v>21</v>
      </c>
      <c r="B62" s="242" t="s">
        <v>204</v>
      </c>
      <c r="C62" s="243" t="s">
        <v>205</v>
      </c>
      <c r="D62" s="244" t="s">
        <v>177</v>
      </c>
      <c r="E62" s="245">
        <v>48</v>
      </c>
      <c r="F62" s="245"/>
      <c r="G62" s="246">
        <f>E62*F62</f>
        <v>0</v>
      </c>
      <c r="H62" s="247">
        <v>0</v>
      </c>
      <c r="I62" s="248">
        <f>E62*H62</f>
        <v>0</v>
      </c>
      <c r="J62" s="247">
        <v>0</v>
      </c>
      <c r="K62" s="248">
        <f>E62*J62</f>
        <v>0</v>
      </c>
      <c r="O62" s="240">
        <v>2</v>
      </c>
      <c r="AA62" s="213">
        <v>1</v>
      </c>
      <c r="AB62" s="213">
        <v>1</v>
      </c>
      <c r="AC62" s="213">
        <v>1</v>
      </c>
      <c r="AZ62" s="213">
        <v>1</v>
      </c>
      <c r="BA62" s="213">
        <f>IF(AZ62=1,G62,0)</f>
        <v>0</v>
      </c>
      <c r="BB62" s="213">
        <f>IF(AZ62=2,G62,0)</f>
        <v>0</v>
      </c>
      <c r="BC62" s="213">
        <f>IF(AZ62=3,G62,0)</f>
        <v>0</v>
      </c>
      <c r="BD62" s="213">
        <f>IF(AZ62=4,G62,0)</f>
        <v>0</v>
      </c>
      <c r="BE62" s="213">
        <f>IF(AZ62=5,G62,0)</f>
        <v>0</v>
      </c>
      <c r="CA62" s="240">
        <v>1</v>
      </c>
      <c r="CB62" s="240">
        <v>1</v>
      </c>
    </row>
    <row r="63" spans="1:80" x14ac:dyDescent="0.2">
      <c r="A63" s="249"/>
      <c r="B63" s="253"/>
      <c r="C63" s="336" t="s">
        <v>396</v>
      </c>
      <c r="D63" s="337"/>
      <c r="E63" s="254">
        <v>48</v>
      </c>
      <c r="F63" s="255"/>
      <c r="G63" s="256"/>
      <c r="H63" s="257"/>
      <c r="I63" s="251"/>
      <c r="J63" s="258"/>
      <c r="K63" s="251"/>
      <c r="M63" s="252" t="s">
        <v>396</v>
      </c>
      <c r="O63" s="240"/>
    </row>
    <row r="64" spans="1:80" x14ac:dyDescent="0.2">
      <c r="A64" s="241">
        <v>22</v>
      </c>
      <c r="B64" s="242" t="s">
        <v>206</v>
      </c>
      <c r="C64" s="243" t="s">
        <v>207</v>
      </c>
      <c r="D64" s="244" t="s">
        <v>177</v>
      </c>
      <c r="E64" s="245">
        <v>15</v>
      </c>
      <c r="F64" s="245"/>
      <c r="G64" s="246">
        <f>E64*F64</f>
        <v>0</v>
      </c>
      <c r="H64" s="247">
        <v>0</v>
      </c>
      <c r="I64" s="248">
        <f>E64*H64</f>
        <v>0</v>
      </c>
      <c r="J64" s="247">
        <v>0</v>
      </c>
      <c r="K64" s="248">
        <f>E64*J64</f>
        <v>0</v>
      </c>
      <c r="O64" s="240">
        <v>2</v>
      </c>
      <c r="AA64" s="213">
        <v>1</v>
      </c>
      <c r="AB64" s="213">
        <v>1</v>
      </c>
      <c r="AC64" s="213">
        <v>1</v>
      </c>
      <c r="AZ64" s="213">
        <v>1</v>
      </c>
      <c r="BA64" s="213">
        <f>IF(AZ64=1,G64,0)</f>
        <v>0</v>
      </c>
      <c r="BB64" s="213">
        <f>IF(AZ64=2,G64,0)</f>
        <v>0</v>
      </c>
      <c r="BC64" s="213">
        <f>IF(AZ64=3,G64,0)</f>
        <v>0</v>
      </c>
      <c r="BD64" s="213">
        <f>IF(AZ64=4,G64,0)</f>
        <v>0</v>
      </c>
      <c r="BE64" s="213">
        <f>IF(AZ64=5,G64,0)</f>
        <v>0</v>
      </c>
      <c r="CA64" s="240">
        <v>1</v>
      </c>
      <c r="CB64" s="240">
        <v>1</v>
      </c>
    </row>
    <row r="65" spans="1:80" x14ac:dyDescent="0.2">
      <c r="A65" s="241">
        <v>23</v>
      </c>
      <c r="B65" s="242" t="s">
        <v>209</v>
      </c>
      <c r="C65" s="243" t="s">
        <v>210</v>
      </c>
      <c r="D65" s="244" t="s">
        <v>211</v>
      </c>
      <c r="E65" s="245">
        <v>0.45</v>
      </c>
      <c r="F65" s="245"/>
      <c r="G65" s="246">
        <f>E65*F65</f>
        <v>0</v>
      </c>
      <c r="H65" s="247">
        <v>1E-3</v>
      </c>
      <c r="I65" s="248">
        <f>E65*H65</f>
        <v>4.5000000000000004E-4</v>
      </c>
      <c r="J65" s="247"/>
      <c r="K65" s="248">
        <f>E65*J65</f>
        <v>0</v>
      </c>
      <c r="O65" s="240">
        <v>2</v>
      </c>
      <c r="AA65" s="213">
        <v>3</v>
      </c>
      <c r="AB65" s="213">
        <v>1</v>
      </c>
      <c r="AC65" s="213">
        <v>572400</v>
      </c>
      <c r="AZ65" s="213">
        <v>1</v>
      </c>
      <c r="BA65" s="213">
        <f>IF(AZ65=1,G65,0)</f>
        <v>0</v>
      </c>
      <c r="BB65" s="213">
        <f>IF(AZ65=2,G65,0)</f>
        <v>0</v>
      </c>
      <c r="BC65" s="213">
        <f>IF(AZ65=3,G65,0)</f>
        <v>0</v>
      </c>
      <c r="BD65" s="213">
        <f>IF(AZ65=4,G65,0)</f>
        <v>0</v>
      </c>
      <c r="BE65" s="213">
        <f>IF(AZ65=5,G65,0)</f>
        <v>0</v>
      </c>
      <c r="CA65" s="240">
        <v>3</v>
      </c>
      <c r="CB65" s="240">
        <v>1</v>
      </c>
    </row>
    <row r="66" spans="1:80" x14ac:dyDescent="0.2">
      <c r="A66" s="249"/>
      <c r="B66" s="253"/>
      <c r="C66" s="336" t="s">
        <v>397</v>
      </c>
      <c r="D66" s="337"/>
      <c r="E66" s="254">
        <v>0.45</v>
      </c>
      <c r="F66" s="255"/>
      <c r="G66" s="256"/>
      <c r="H66" s="257"/>
      <c r="I66" s="251"/>
      <c r="J66" s="258"/>
      <c r="K66" s="251"/>
      <c r="M66" s="252" t="s">
        <v>397</v>
      </c>
      <c r="O66" s="240"/>
    </row>
    <row r="67" spans="1:80" x14ac:dyDescent="0.2">
      <c r="A67" s="259"/>
      <c r="B67" s="260" t="s">
        <v>97</v>
      </c>
      <c r="C67" s="261" t="s">
        <v>201</v>
      </c>
      <c r="D67" s="262"/>
      <c r="E67" s="263"/>
      <c r="F67" s="264"/>
      <c r="G67" s="265">
        <f>SUM(G59:G66)</f>
        <v>0</v>
      </c>
      <c r="H67" s="266"/>
      <c r="I67" s="267">
        <f>SUM(I59:I66)</f>
        <v>4.5000000000000004E-4</v>
      </c>
      <c r="J67" s="266"/>
      <c r="K67" s="267">
        <f>SUM(K59:K66)</f>
        <v>0</v>
      </c>
      <c r="O67" s="240">
        <v>4</v>
      </c>
      <c r="BA67" s="268">
        <f>SUM(BA59:BA66)</f>
        <v>0</v>
      </c>
      <c r="BB67" s="268">
        <f>SUM(BB59:BB66)</f>
        <v>0</v>
      </c>
      <c r="BC67" s="268">
        <f>SUM(BC59:BC66)</f>
        <v>0</v>
      </c>
      <c r="BD67" s="268">
        <f>SUM(BD59:BD66)</f>
        <v>0</v>
      </c>
      <c r="BE67" s="268">
        <f>SUM(BE59:BE66)</f>
        <v>0</v>
      </c>
    </row>
    <row r="68" spans="1:80" x14ac:dyDescent="0.2">
      <c r="A68" s="230" t="s">
        <v>93</v>
      </c>
      <c r="B68" s="231" t="s">
        <v>212</v>
      </c>
      <c r="C68" s="232" t="s">
        <v>213</v>
      </c>
      <c r="D68" s="233"/>
      <c r="E68" s="234"/>
      <c r="F68" s="234"/>
      <c r="G68" s="235"/>
      <c r="H68" s="236"/>
      <c r="I68" s="237"/>
      <c r="J68" s="238"/>
      <c r="K68" s="239"/>
      <c r="O68" s="240">
        <v>1</v>
      </c>
    </row>
    <row r="69" spans="1:80" ht="22.5" x14ac:dyDescent="0.2">
      <c r="A69" s="241">
        <v>24</v>
      </c>
      <c r="B69" s="242" t="s">
        <v>215</v>
      </c>
      <c r="C69" s="243" t="s">
        <v>216</v>
      </c>
      <c r="D69" s="244" t="s">
        <v>177</v>
      </c>
      <c r="E69" s="245">
        <v>28.13</v>
      </c>
      <c r="F69" s="245"/>
      <c r="G69" s="246">
        <f>E69*F69</f>
        <v>0</v>
      </c>
      <c r="H69" s="247">
        <v>0</v>
      </c>
      <c r="I69" s="248">
        <f>E69*H69</f>
        <v>0</v>
      </c>
      <c r="J69" s="247">
        <v>0</v>
      </c>
      <c r="K69" s="248">
        <f>E69*J69</f>
        <v>0</v>
      </c>
      <c r="O69" s="240">
        <v>2</v>
      </c>
      <c r="AA69" s="213">
        <v>1</v>
      </c>
      <c r="AB69" s="213">
        <v>1</v>
      </c>
      <c r="AC69" s="213">
        <v>1</v>
      </c>
      <c r="AZ69" s="213">
        <v>1</v>
      </c>
      <c r="BA69" s="213">
        <f>IF(AZ69=1,G69,0)</f>
        <v>0</v>
      </c>
      <c r="BB69" s="213">
        <f>IF(AZ69=2,G69,0)</f>
        <v>0</v>
      </c>
      <c r="BC69" s="213">
        <f>IF(AZ69=3,G69,0)</f>
        <v>0</v>
      </c>
      <c r="BD69" s="213">
        <f>IF(AZ69=4,G69,0)</f>
        <v>0</v>
      </c>
      <c r="BE69" s="213">
        <f>IF(AZ69=5,G69,0)</f>
        <v>0</v>
      </c>
      <c r="CA69" s="240">
        <v>1</v>
      </c>
      <c r="CB69" s="240">
        <v>1</v>
      </c>
    </row>
    <row r="70" spans="1:80" x14ac:dyDescent="0.2">
      <c r="A70" s="249"/>
      <c r="B70" s="253"/>
      <c r="C70" s="336" t="s">
        <v>335</v>
      </c>
      <c r="D70" s="337"/>
      <c r="E70" s="254">
        <v>28.13</v>
      </c>
      <c r="F70" s="255"/>
      <c r="G70" s="256"/>
      <c r="H70" s="257"/>
      <c r="I70" s="251"/>
      <c r="J70" s="258"/>
      <c r="K70" s="251"/>
      <c r="M70" s="252" t="s">
        <v>335</v>
      </c>
      <c r="O70" s="240"/>
    </row>
    <row r="71" spans="1:80" x14ac:dyDescent="0.2">
      <c r="A71" s="259"/>
      <c r="B71" s="260" t="s">
        <v>97</v>
      </c>
      <c r="C71" s="261" t="s">
        <v>214</v>
      </c>
      <c r="D71" s="262"/>
      <c r="E71" s="263"/>
      <c r="F71" s="264"/>
      <c r="G71" s="265">
        <f>SUM(G68:G70)</f>
        <v>0</v>
      </c>
      <c r="H71" s="266"/>
      <c r="I71" s="267">
        <f>SUM(I68:I70)</f>
        <v>0</v>
      </c>
      <c r="J71" s="266"/>
      <c r="K71" s="267">
        <f>SUM(K68:K70)</f>
        <v>0</v>
      </c>
      <c r="O71" s="240">
        <v>4</v>
      </c>
      <c r="BA71" s="268">
        <f>SUM(BA68:BA70)</f>
        <v>0</v>
      </c>
      <c r="BB71" s="268">
        <f>SUM(BB68:BB70)</f>
        <v>0</v>
      </c>
      <c r="BC71" s="268">
        <f>SUM(BC68:BC70)</f>
        <v>0</v>
      </c>
      <c r="BD71" s="268">
        <f>SUM(BD68:BD70)</f>
        <v>0</v>
      </c>
      <c r="BE71" s="268">
        <f>SUM(BE68:BE70)</f>
        <v>0</v>
      </c>
    </row>
    <row r="72" spans="1:80" x14ac:dyDescent="0.2">
      <c r="A72" s="230" t="s">
        <v>93</v>
      </c>
      <c r="B72" s="231" t="s">
        <v>217</v>
      </c>
      <c r="C72" s="232" t="s">
        <v>218</v>
      </c>
      <c r="D72" s="233"/>
      <c r="E72" s="234"/>
      <c r="F72" s="234"/>
      <c r="G72" s="235"/>
      <c r="H72" s="236"/>
      <c r="I72" s="237"/>
      <c r="J72" s="238"/>
      <c r="K72" s="239"/>
      <c r="O72" s="240">
        <v>1</v>
      </c>
    </row>
    <row r="73" spans="1:80" x14ac:dyDescent="0.2">
      <c r="A73" s="241">
        <v>25</v>
      </c>
      <c r="B73" s="242" t="s">
        <v>220</v>
      </c>
      <c r="C73" s="243" t="s">
        <v>221</v>
      </c>
      <c r="D73" s="244" t="s">
        <v>155</v>
      </c>
      <c r="E73" s="245">
        <v>2.8130000000000002</v>
      </c>
      <c r="F73" s="245"/>
      <c r="G73" s="246">
        <f>E73*F73</f>
        <v>0</v>
      </c>
      <c r="H73" s="247">
        <v>2.16</v>
      </c>
      <c r="I73" s="248">
        <f>E73*H73</f>
        <v>6.076080000000001</v>
      </c>
      <c r="J73" s="247">
        <v>0</v>
      </c>
      <c r="K73" s="248">
        <f>E73*J73</f>
        <v>0</v>
      </c>
      <c r="O73" s="240">
        <v>2</v>
      </c>
      <c r="AA73" s="213">
        <v>1</v>
      </c>
      <c r="AB73" s="213">
        <v>1</v>
      </c>
      <c r="AC73" s="213">
        <v>1</v>
      </c>
      <c r="AZ73" s="213">
        <v>1</v>
      </c>
      <c r="BA73" s="213">
        <f>IF(AZ73=1,G73,0)</f>
        <v>0</v>
      </c>
      <c r="BB73" s="213">
        <f>IF(AZ73=2,G73,0)</f>
        <v>0</v>
      </c>
      <c r="BC73" s="213">
        <f>IF(AZ73=3,G73,0)</f>
        <v>0</v>
      </c>
      <c r="BD73" s="213">
        <f>IF(AZ73=4,G73,0)</f>
        <v>0</v>
      </c>
      <c r="BE73" s="213">
        <f>IF(AZ73=5,G73,0)</f>
        <v>0</v>
      </c>
      <c r="CA73" s="240">
        <v>1</v>
      </c>
      <c r="CB73" s="240">
        <v>1</v>
      </c>
    </row>
    <row r="74" spans="1:80" x14ac:dyDescent="0.2">
      <c r="A74" s="249"/>
      <c r="B74" s="253"/>
      <c r="C74" s="336" t="s">
        <v>336</v>
      </c>
      <c r="D74" s="337"/>
      <c r="E74" s="254">
        <v>2.8130000000000002</v>
      </c>
      <c r="F74" s="255"/>
      <c r="G74" s="256"/>
      <c r="H74" s="257"/>
      <c r="I74" s="251"/>
      <c r="J74" s="258"/>
      <c r="K74" s="251"/>
      <c r="M74" s="252" t="s">
        <v>336</v>
      </c>
      <c r="O74" s="240"/>
    </row>
    <row r="75" spans="1:80" x14ac:dyDescent="0.2">
      <c r="A75" s="241">
        <v>26</v>
      </c>
      <c r="B75" s="242" t="s">
        <v>222</v>
      </c>
      <c r="C75" s="243" t="s">
        <v>312</v>
      </c>
      <c r="D75" s="244" t="s">
        <v>155</v>
      </c>
      <c r="E75" s="245">
        <v>2.8130000000000002</v>
      </c>
      <c r="F75" s="245"/>
      <c r="G75" s="246">
        <f>E75*F75</f>
        <v>0</v>
      </c>
      <c r="H75" s="247">
        <v>2.5249999999999999</v>
      </c>
      <c r="I75" s="248">
        <f>E75*H75</f>
        <v>7.1028250000000002</v>
      </c>
      <c r="J75" s="247">
        <v>0</v>
      </c>
      <c r="K75" s="248">
        <f>E75*J75</f>
        <v>0</v>
      </c>
      <c r="O75" s="240">
        <v>2</v>
      </c>
      <c r="AA75" s="213">
        <v>1</v>
      </c>
      <c r="AB75" s="213">
        <v>1</v>
      </c>
      <c r="AC75" s="213">
        <v>1</v>
      </c>
      <c r="AZ75" s="213">
        <v>1</v>
      </c>
      <c r="BA75" s="213">
        <f>IF(AZ75=1,G75,0)</f>
        <v>0</v>
      </c>
      <c r="BB75" s="213">
        <f>IF(AZ75=2,G75,0)</f>
        <v>0</v>
      </c>
      <c r="BC75" s="213">
        <f>IF(AZ75=3,G75,0)</f>
        <v>0</v>
      </c>
      <c r="BD75" s="213">
        <f>IF(AZ75=4,G75,0)</f>
        <v>0</v>
      </c>
      <c r="BE75" s="213">
        <f>IF(AZ75=5,G75,0)</f>
        <v>0</v>
      </c>
      <c r="CA75" s="240">
        <v>1</v>
      </c>
      <c r="CB75" s="240">
        <v>1</v>
      </c>
    </row>
    <row r="76" spans="1:80" x14ac:dyDescent="0.2">
      <c r="A76" s="249"/>
      <c r="B76" s="253"/>
      <c r="C76" s="336" t="s">
        <v>336</v>
      </c>
      <c r="D76" s="337"/>
      <c r="E76" s="254">
        <v>2.8130000000000002</v>
      </c>
      <c r="F76" s="255"/>
      <c r="G76" s="256"/>
      <c r="H76" s="257"/>
      <c r="I76" s="251"/>
      <c r="J76" s="258"/>
      <c r="K76" s="251"/>
      <c r="M76" s="252" t="s">
        <v>336</v>
      </c>
      <c r="O76" s="240"/>
    </row>
    <row r="77" spans="1:80" ht="22.5" x14ac:dyDescent="0.2">
      <c r="A77" s="241">
        <v>27</v>
      </c>
      <c r="B77" s="242" t="s">
        <v>223</v>
      </c>
      <c r="C77" s="243" t="s">
        <v>224</v>
      </c>
      <c r="D77" s="244" t="s">
        <v>225</v>
      </c>
      <c r="E77" s="245">
        <v>0.1817</v>
      </c>
      <c r="F77" s="245"/>
      <c r="G77" s="246">
        <f>E77*F77</f>
        <v>0</v>
      </c>
      <c r="H77" s="247">
        <v>1.04548</v>
      </c>
      <c r="I77" s="248">
        <f>E77*H77</f>
        <v>0.189963716</v>
      </c>
      <c r="J77" s="247">
        <v>0</v>
      </c>
      <c r="K77" s="248">
        <f>E77*J77</f>
        <v>0</v>
      </c>
      <c r="O77" s="240">
        <v>2</v>
      </c>
      <c r="AA77" s="213">
        <v>1</v>
      </c>
      <c r="AB77" s="213">
        <v>1</v>
      </c>
      <c r="AC77" s="213">
        <v>1</v>
      </c>
      <c r="AZ77" s="213">
        <v>1</v>
      </c>
      <c r="BA77" s="213">
        <f>IF(AZ77=1,G77,0)</f>
        <v>0</v>
      </c>
      <c r="BB77" s="213">
        <f>IF(AZ77=2,G77,0)</f>
        <v>0</v>
      </c>
      <c r="BC77" s="213">
        <f>IF(AZ77=3,G77,0)</f>
        <v>0</v>
      </c>
      <c r="BD77" s="213">
        <f>IF(AZ77=4,G77,0)</f>
        <v>0</v>
      </c>
      <c r="BE77" s="213">
        <f>IF(AZ77=5,G77,0)</f>
        <v>0</v>
      </c>
      <c r="CA77" s="240">
        <v>1</v>
      </c>
      <c r="CB77" s="240">
        <v>1</v>
      </c>
    </row>
    <row r="78" spans="1:80" x14ac:dyDescent="0.2">
      <c r="A78" s="249"/>
      <c r="B78" s="250"/>
      <c r="C78" s="327" t="s">
        <v>226</v>
      </c>
      <c r="D78" s="328"/>
      <c r="E78" s="328"/>
      <c r="F78" s="328"/>
      <c r="G78" s="329"/>
      <c r="I78" s="251"/>
      <c r="K78" s="251"/>
      <c r="L78" s="252" t="s">
        <v>226</v>
      </c>
      <c r="O78" s="240">
        <v>3</v>
      </c>
    </row>
    <row r="79" spans="1:80" x14ac:dyDescent="0.2">
      <c r="A79" s="249"/>
      <c r="B79" s="253"/>
      <c r="C79" s="336" t="s">
        <v>338</v>
      </c>
      <c r="D79" s="337"/>
      <c r="E79" s="254">
        <v>0.1817</v>
      </c>
      <c r="F79" s="255"/>
      <c r="G79" s="256"/>
      <c r="H79" s="257"/>
      <c r="I79" s="251"/>
      <c r="J79" s="258"/>
      <c r="K79" s="251"/>
      <c r="M79" s="252" t="s">
        <v>338</v>
      </c>
      <c r="O79" s="240"/>
    </row>
    <row r="80" spans="1:80" x14ac:dyDescent="0.2">
      <c r="A80" s="241">
        <v>28</v>
      </c>
      <c r="B80" s="242" t="s">
        <v>227</v>
      </c>
      <c r="C80" s="243" t="s">
        <v>228</v>
      </c>
      <c r="D80" s="244" t="s">
        <v>225</v>
      </c>
      <c r="E80" s="245">
        <v>1.12E-2</v>
      </c>
      <c r="F80" s="245"/>
      <c r="G80" s="246">
        <f>E80*F80</f>
        <v>0</v>
      </c>
      <c r="H80" s="247">
        <v>1</v>
      </c>
      <c r="I80" s="248">
        <f>E80*H80</f>
        <v>1.12E-2</v>
      </c>
      <c r="J80" s="247"/>
      <c r="K80" s="248">
        <f>E80*J80</f>
        <v>0</v>
      </c>
      <c r="O80" s="240">
        <v>2</v>
      </c>
      <c r="AA80" s="213">
        <v>3</v>
      </c>
      <c r="AB80" s="213">
        <v>1</v>
      </c>
      <c r="AC80" s="213">
        <v>13285295</v>
      </c>
      <c r="AZ80" s="213">
        <v>1</v>
      </c>
      <c r="BA80" s="213">
        <f>IF(AZ80=1,G80,0)</f>
        <v>0</v>
      </c>
      <c r="BB80" s="213">
        <f>IF(AZ80=2,G80,0)</f>
        <v>0</v>
      </c>
      <c r="BC80" s="213">
        <f>IF(AZ80=3,G80,0)</f>
        <v>0</v>
      </c>
      <c r="BD80" s="213">
        <f>IF(AZ80=4,G80,0)</f>
        <v>0</v>
      </c>
      <c r="BE80" s="213">
        <f>IF(AZ80=5,G80,0)</f>
        <v>0</v>
      </c>
      <c r="CA80" s="240">
        <v>3</v>
      </c>
      <c r="CB80" s="240">
        <v>1</v>
      </c>
    </row>
    <row r="81" spans="1:80" x14ac:dyDescent="0.2">
      <c r="A81" s="249"/>
      <c r="B81" s="253"/>
      <c r="C81" s="336" t="s">
        <v>326</v>
      </c>
      <c r="D81" s="337"/>
      <c r="E81" s="254">
        <v>1.12E-2</v>
      </c>
      <c r="F81" s="255"/>
      <c r="G81" s="256"/>
      <c r="H81" s="257"/>
      <c r="I81" s="251"/>
      <c r="J81" s="258"/>
      <c r="K81" s="251"/>
      <c r="M81" s="252" t="s">
        <v>326</v>
      </c>
      <c r="O81" s="240"/>
    </row>
    <row r="82" spans="1:80" x14ac:dyDescent="0.2">
      <c r="A82" s="259"/>
      <c r="B82" s="260" t="s">
        <v>97</v>
      </c>
      <c r="C82" s="261" t="s">
        <v>219</v>
      </c>
      <c r="D82" s="262"/>
      <c r="E82" s="263"/>
      <c r="F82" s="264"/>
      <c r="G82" s="265">
        <f>SUM(G72:G81)</f>
        <v>0</v>
      </c>
      <c r="H82" s="266"/>
      <c r="I82" s="267">
        <f>SUM(I72:I81)</f>
        <v>13.380068716</v>
      </c>
      <c r="J82" s="266"/>
      <c r="K82" s="267">
        <f>SUM(K72:K81)</f>
        <v>0</v>
      </c>
      <c r="O82" s="240">
        <v>4</v>
      </c>
      <c r="BA82" s="268">
        <f>SUM(BA72:BA81)</f>
        <v>0</v>
      </c>
      <c r="BB82" s="268">
        <f>SUM(BB72:BB81)</f>
        <v>0</v>
      </c>
      <c r="BC82" s="268">
        <f>SUM(BC72:BC81)</f>
        <v>0</v>
      </c>
      <c r="BD82" s="268">
        <f>SUM(BD72:BD81)</f>
        <v>0</v>
      </c>
      <c r="BE82" s="268">
        <f>SUM(BE72:BE81)</f>
        <v>0</v>
      </c>
    </row>
    <row r="83" spans="1:80" x14ac:dyDescent="0.2">
      <c r="A83" s="230" t="s">
        <v>93</v>
      </c>
      <c r="B83" s="231" t="s">
        <v>402</v>
      </c>
      <c r="C83" s="232" t="s">
        <v>403</v>
      </c>
      <c r="D83" s="233"/>
      <c r="E83" s="234"/>
      <c r="F83" s="234"/>
      <c r="G83" s="235"/>
      <c r="H83" s="236"/>
      <c r="I83" s="237"/>
      <c r="J83" s="238"/>
      <c r="K83" s="239"/>
      <c r="O83" s="240">
        <v>1</v>
      </c>
    </row>
    <row r="84" spans="1:80" ht="22.5" x14ac:dyDescent="0.2">
      <c r="A84" s="241">
        <v>29</v>
      </c>
      <c r="B84" s="242" t="s">
        <v>405</v>
      </c>
      <c r="C84" s="243" t="s">
        <v>406</v>
      </c>
      <c r="D84" s="244" t="s">
        <v>225</v>
      </c>
      <c r="E84" s="245">
        <v>0.10390000000000001</v>
      </c>
      <c r="F84" s="245"/>
      <c r="G84" s="246">
        <f>E84*F84</f>
        <v>0</v>
      </c>
      <c r="H84" s="247">
        <v>1.05674</v>
      </c>
      <c r="I84" s="248">
        <f>E84*H84</f>
        <v>0.10979528600000001</v>
      </c>
      <c r="J84" s="247">
        <v>0</v>
      </c>
      <c r="K84" s="248">
        <f>E84*J84</f>
        <v>0</v>
      </c>
      <c r="O84" s="240">
        <v>2</v>
      </c>
      <c r="AA84" s="213">
        <v>1</v>
      </c>
      <c r="AB84" s="213">
        <v>0</v>
      </c>
      <c r="AC84" s="213">
        <v>0</v>
      </c>
      <c r="AZ84" s="213">
        <v>1</v>
      </c>
      <c r="BA84" s="213">
        <f>IF(AZ84=1,G84,0)</f>
        <v>0</v>
      </c>
      <c r="BB84" s="213">
        <f>IF(AZ84=2,G84,0)</f>
        <v>0</v>
      </c>
      <c r="BC84" s="213">
        <f>IF(AZ84=3,G84,0)</f>
        <v>0</v>
      </c>
      <c r="BD84" s="213">
        <f>IF(AZ84=4,G84,0)</f>
        <v>0</v>
      </c>
      <c r="BE84" s="213">
        <f>IF(AZ84=5,G84,0)</f>
        <v>0</v>
      </c>
      <c r="CA84" s="240">
        <v>1</v>
      </c>
      <c r="CB84" s="240">
        <v>0</v>
      </c>
    </row>
    <row r="85" spans="1:80" x14ac:dyDescent="0.2">
      <c r="A85" s="249"/>
      <c r="B85" s="250"/>
      <c r="C85" s="327" t="s">
        <v>407</v>
      </c>
      <c r="D85" s="328"/>
      <c r="E85" s="328"/>
      <c r="F85" s="328"/>
      <c r="G85" s="329"/>
      <c r="I85" s="251"/>
      <c r="K85" s="251"/>
      <c r="L85" s="252" t="s">
        <v>407</v>
      </c>
      <c r="O85" s="240">
        <v>3</v>
      </c>
    </row>
    <row r="86" spans="1:80" x14ac:dyDescent="0.2">
      <c r="A86" s="249"/>
      <c r="B86" s="250"/>
      <c r="C86" s="327" t="s">
        <v>408</v>
      </c>
      <c r="D86" s="328"/>
      <c r="E86" s="328"/>
      <c r="F86" s="328"/>
      <c r="G86" s="329"/>
      <c r="I86" s="251"/>
      <c r="K86" s="251"/>
      <c r="L86" s="252" t="s">
        <v>408</v>
      </c>
      <c r="O86" s="240">
        <v>3</v>
      </c>
    </row>
    <row r="87" spans="1:80" x14ac:dyDescent="0.2">
      <c r="A87" s="249"/>
      <c r="B87" s="253"/>
      <c r="C87" s="336" t="s">
        <v>409</v>
      </c>
      <c r="D87" s="337"/>
      <c r="E87" s="254">
        <v>0.10390000000000001</v>
      </c>
      <c r="F87" s="255"/>
      <c r="G87" s="256"/>
      <c r="H87" s="257"/>
      <c r="I87" s="251"/>
      <c r="J87" s="258"/>
      <c r="K87" s="251"/>
      <c r="M87" s="252" t="s">
        <v>409</v>
      </c>
      <c r="O87" s="240"/>
    </row>
    <row r="88" spans="1:80" x14ac:dyDescent="0.2">
      <c r="A88" s="259"/>
      <c r="B88" s="260" t="s">
        <v>97</v>
      </c>
      <c r="C88" s="261" t="s">
        <v>404</v>
      </c>
      <c r="D88" s="262"/>
      <c r="E88" s="263"/>
      <c r="F88" s="264"/>
      <c r="G88" s="265">
        <f>SUM(G83:G87)</f>
        <v>0</v>
      </c>
      <c r="H88" s="266"/>
      <c r="I88" s="267">
        <f>SUM(I83:I87)</f>
        <v>0.10979528600000001</v>
      </c>
      <c r="J88" s="266"/>
      <c r="K88" s="267">
        <f>SUM(K83:K87)</f>
        <v>0</v>
      </c>
      <c r="O88" s="240">
        <v>4</v>
      </c>
      <c r="BA88" s="268">
        <f>SUM(BA83:BA87)</f>
        <v>0</v>
      </c>
      <c r="BB88" s="268">
        <f>SUM(BB83:BB87)</f>
        <v>0</v>
      </c>
      <c r="BC88" s="268">
        <f>SUM(BC83:BC87)</f>
        <v>0</v>
      </c>
      <c r="BD88" s="268">
        <f>SUM(BD83:BD87)</f>
        <v>0</v>
      </c>
      <c r="BE88" s="268">
        <f>SUM(BE83:BE87)</f>
        <v>0</v>
      </c>
    </row>
    <row r="89" spans="1:80" x14ac:dyDescent="0.2">
      <c r="A89" s="230" t="s">
        <v>93</v>
      </c>
      <c r="B89" s="231" t="s">
        <v>291</v>
      </c>
      <c r="C89" s="232" t="s">
        <v>292</v>
      </c>
      <c r="D89" s="233"/>
      <c r="E89" s="234"/>
      <c r="F89" s="234"/>
      <c r="G89" s="235"/>
      <c r="H89" s="236"/>
      <c r="I89" s="237"/>
      <c r="J89" s="238"/>
      <c r="K89" s="239"/>
      <c r="O89" s="240">
        <v>1</v>
      </c>
    </row>
    <row r="90" spans="1:80" ht="22.5" x14ac:dyDescent="0.2">
      <c r="A90" s="241">
        <v>30</v>
      </c>
      <c r="B90" s="242" t="s">
        <v>410</v>
      </c>
      <c r="C90" s="243" t="s">
        <v>411</v>
      </c>
      <c r="D90" s="244" t="s">
        <v>155</v>
      </c>
      <c r="E90" s="245">
        <v>0.52990000000000004</v>
      </c>
      <c r="F90" s="245"/>
      <c r="G90" s="246">
        <f>E90*F90</f>
        <v>0</v>
      </c>
      <c r="H90" s="247">
        <v>2.6102799999999999</v>
      </c>
      <c r="I90" s="248">
        <f>E90*H90</f>
        <v>1.3831873720000001</v>
      </c>
      <c r="J90" s="247">
        <v>0</v>
      </c>
      <c r="K90" s="248">
        <f>E90*J90</f>
        <v>0</v>
      </c>
      <c r="O90" s="240">
        <v>2</v>
      </c>
      <c r="AA90" s="213">
        <v>1</v>
      </c>
      <c r="AB90" s="213">
        <v>1</v>
      </c>
      <c r="AC90" s="213">
        <v>1</v>
      </c>
      <c r="AZ90" s="213">
        <v>1</v>
      </c>
      <c r="BA90" s="213">
        <f>IF(AZ90=1,G90,0)</f>
        <v>0</v>
      </c>
      <c r="BB90" s="213">
        <f>IF(AZ90=2,G90,0)</f>
        <v>0</v>
      </c>
      <c r="BC90" s="213">
        <f>IF(AZ90=3,G90,0)</f>
        <v>0</v>
      </c>
      <c r="BD90" s="213">
        <f>IF(AZ90=4,G90,0)</f>
        <v>0</v>
      </c>
      <c r="BE90" s="213">
        <f>IF(AZ90=5,G90,0)</f>
        <v>0</v>
      </c>
      <c r="CA90" s="240">
        <v>1</v>
      </c>
      <c r="CB90" s="240">
        <v>1</v>
      </c>
    </row>
    <row r="91" spans="1:80" x14ac:dyDescent="0.2">
      <c r="A91" s="249"/>
      <c r="B91" s="253"/>
      <c r="C91" s="336" t="s">
        <v>412</v>
      </c>
      <c r="D91" s="337"/>
      <c r="E91" s="254">
        <v>0.52990000000000004</v>
      </c>
      <c r="F91" s="255"/>
      <c r="G91" s="256"/>
      <c r="H91" s="257"/>
      <c r="I91" s="251"/>
      <c r="J91" s="258"/>
      <c r="K91" s="251"/>
      <c r="M91" s="252" t="s">
        <v>412</v>
      </c>
      <c r="O91" s="240"/>
    </row>
    <row r="92" spans="1:80" x14ac:dyDescent="0.2">
      <c r="A92" s="241">
        <v>31</v>
      </c>
      <c r="B92" s="242" t="s">
        <v>413</v>
      </c>
      <c r="C92" s="243" t="s">
        <v>414</v>
      </c>
      <c r="D92" s="244" t="s">
        <v>177</v>
      </c>
      <c r="E92" s="245">
        <v>3.5325000000000002</v>
      </c>
      <c r="F92" s="245"/>
      <c r="G92" s="246">
        <f>E92*F92</f>
        <v>0</v>
      </c>
      <c r="H92" s="247">
        <v>3.9309999999999998E-2</v>
      </c>
      <c r="I92" s="248">
        <f>E92*H92</f>
        <v>0.13886257499999999</v>
      </c>
      <c r="J92" s="247">
        <v>0</v>
      </c>
      <c r="K92" s="248">
        <f>E92*J92</f>
        <v>0</v>
      </c>
      <c r="O92" s="240">
        <v>2</v>
      </c>
      <c r="AA92" s="213">
        <v>1</v>
      </c>
      <c r="AB92" s="213">
        <v>1</v>
      </c>
      <c r="AC92" s="213">
        <v>1</v>
      </c>
      <c r="AZ92" s="213">
        <v>1</v>
      </c>
      <c r="BA92" s="213">
        <f>IF(AZ92=1,G92,0)</f>
        <v>0</v>
      </c>
      <c r="BB92" s="213">
        <f>IF(AZ92=2,G92,0)</f>
        <v>0</v>
      </c>
      <c r="BC92" s="213">
        <f>IF(AZ92=3,G92,0)</f>
        <v>0</v>
      </c>
      <c r="BD92" s="213">
        <f>IF(AZ92=4,G92,0)</f>
        <v>0</v>
      </c>
      <c r="BE92" s="213">
        <f>IF(AZ92=5,G92,0)</f>
        <v>0</v>
      </c>
      <c r="CA92" s="240">
        <v>1</v>
      </c>
      <c r="CB92" s="240">
        <v>1</v>
      </c>
    </row>
    <row r="93" spans="1:80" x14ac:dyDescent="0.2">
      <c r="A93" s="249"/>
      <c r="B93" s="253"/>
      <c r="C93" s="336" t="s">
        <v>415</v>
      </c>
      <c r="D93" s="337"/>
      <c r="E93" s="254">
        <v>3.5325000000000002</v>
      </c>
      <c r="F93" s="255"/>
      <c r="G93" s="256"/>
      <c r="H93" s="257"/>
      <c r="I93" s="251"/>
      <c r="J93" s="258"/>
      <c r="K93" s="251"/>
      <c r="M93" s="252" t="s">
        <v>415</v>
      </c>
      <c r="O93" s="240"/>
    </row>
    <row r="94" spans="1:80" x14ac:dyDescent="0.2">
      <c r="A94" s="241">
        <v>32</v>
      </c>
      <c r="B94" s="242" t="s">
        <v>416</v>
      </c>
      <c r="C94" s="243" t="s">
        <v>417</v>
      </c>
      <c r="D94" s="244" t="s">
        <v>177</v>
      </c>
      <c r="E94" s="245">
        <v>3.5325000000000002</v>
      </c>
      <c r="F94" s="245"/>
      <c r="G94" s="246">
        <f>E94*F94</f>
        <v>0</v>
      </c>
      <c r="H94" s="247">
        <v>0</v>
      </c>
      <c r="I94" s="248">
        <f>E94*H94</f>
        <v>0</v>
      </c>
      <c r="J94" s="247">
        <v>0</v>
      </c>
      <c r="K94" s="248">
        <f>E94*J94</f>
        <v>0</v>
      </c>
      <c r="O94" s="240">
        <v>2</v>
      </c>
      <c r="AA94" s="213">
        <v>1</v>
      </c>
      <c r="AB94" s="213">
        <v>1</v>
      </c>
      <c r="AC94" s="213">
        <v>1</v>
      </c>
      <c r="AZ94" s="213">
        <v>1</v>
      </c>
      <c r="BA94" s="213">
        <f>IF(AZ94=1,G94,0)</f>
        <v>0</v>
      </c>
      <c r="BB94" s="213">
        <f>IF(AZ94=2,G94,0)</f>
        <v>0</v>
      </c>
      <c r="BC94" s="213">
        <f>IF(AZ94=3,G94,0)</f>
        <v>0</v>
      </c>
      <c r="BD94" s="213">
        <f>IF(AZ94=4,G94,0)</f>
        <v>0</v>
      </c>
      <c r="BE94" s="213">
        <f>IF(AZ94=5,G94,0)</f>
        <v>0</v>
      </c>
      <c r="CA94" s="240">
        <v>1</v>
      </c>
      <c r="CB94" s="240">
        <v>1</v>
      </c>
    </row>
    <row r="95" spans="1:80" x14ac:dyDescent="0.2">
      <c r="A95" s="241">
        <v>33</v>
      </c>
      <c r="B95" s="242" t="s">
        <v>294</v>
      </c>
      <c r="C95" s="243" t="s">
        <v>418</v>
      </c>
      <c r="D95" s="244" t="s">
        <v>192</v>
      </c>
      <c r="E95" s="245">
        <v>11</v>
      </c>
      <c r="F95" s="245"/>
      <c r="G95" s="246">
        <f>E95*F95</f>
        <v>0</v>
      </c>
      <c r="H95" s="247">
        <v>1.17E-3</v>
      </c>
      <c r="I95" s="248">
        <f>E95*H95</f>
        <v>1.2869999999999999E-2</v>
      </c>
      <c r="J95" s="247">
        <v>0</v>
      </c>
      <c r="K95" s="248">
        <f>E95*J95</f>
        <v>0</v>
      </c>
      <c r="O95" s="240">
        <v>2</v>
      </c>
      <c r="AA95" s="213">
        <v>1</v>
      </c>
      <c r="AB95" s="213">
        <v>1</v>
      </c>
      <c r="AC95" s="213">
        <v>1</v>
      </c>
      <c r="AZ95" s="213">
        <v>1</v>
      </c>
      <c r="BA95" s="213">
        <f>IF(AZ95=1,G95,0)</f>
        <v>0</v>
      </c>
      <c r="BB95" s="213">
        <f>IF(AZ95=2,G95,0)</f>
        <v>0</v>
      </c>
      <c r="BC95" s="213">
        <f>IF(AZ95=3,G95,0)</f>
        <v>0</v>
      </c>
      <c r="BD95" s="213">
        <f>IF(AZ95=4,G95,0)</f>
        <v>0</v>
      </c>
      <c r="BE95" s="213">
        <f>IF(AZ95=5,G95,0)</f>
        <v>0</v>
      </c>
      <c r="CA95" s="240">
        <v>1</v>
      </c>
      <c r="CB95" s="240">
        <v>1</v>
      </c>
    </row>
    <row r="96" spans="1:80" x14ac:dyDescent="0.2">
      <c r="A96" s="259"/>
      <c r="B96" s="260" t="s">
        <v>97</v>
      </c>
      <c r="C96" s="261" t="s">
        <v>293</v>
      </c>
      <c r="D96" s="262"/>
      <c r="E96" s="263"/>
      <c r="F96" s="264"/>
      <c r="G96" s="265">
        <f>SUM(G89:G95)</f>
        <v>0</v>
      </c>
      <c r="H96" s="266"/>
      <c r="I96" s="267">
        <f>SUM(I89:I95)</f>
        <v>1.5349199470000001</v>
      </c>
      <c r="J96" s="266"/>
      <c r="K96" s="267">
        <f>SUM(K89:K95)</f>
        <v>0</v>
      </c>
      <c r="O96" s="240">
        <v>4</v>
      </c>
      <c r="BA96" s="268">
        <f>SUM(BA89:BA95)</f>
        <v>0</v>
      </c>
      <c r="BB96" s="268">
        <f>SUM(BB89:BB95)</f>
        <v>0</v>
      </c>
      <c r="BC96" s="268">
        <f>SUM(BC89:BC95)</f>
        <v>0</v>
      </c>
      <c r="BD96" s="268">
        <f>SUM(BD89:BD95)</f>
        <v>0</v>
      </c>
      <c r="BE96" s="268">
        <f>SUM(BE89:BE95)</f>
        <v>0</v>
      </c>
    </row>
    <row r="97" spans="1:80" x14ac:dyDescent="0.2">
      <c r="A97" s="230" t="s">
        <v>93</v>
      </c>
      <c r="B97" s="231" t="s">
        <v>295</v>
      </c>
      <c r="C97" s="232" t="s">
        <v>296</v>
      </c>
      <c r="D97" s="233"/>
      <c r="E97" s="234"/>
      <c r="F97" s="234"/>
      <c r="G97" s="235"/>
      <c r="H97" s="236"/>
      <c r="I97" s="237"/>
      <c r="J97" s="238"/>
      <c r="K97" s="239"/>
      <c r="O97" s="240">
        <v>1</v>
      </c>
    </row>
    <row r="98" spans="1:80" x14ac:dyDescent="0.2">
      <c r="A98" s="241">
        <v>34</v>
      </c>
      <c r="B98" s="242" t="s">
        <v>298</v>
      </c>
      <c r="C98" s="243" t="s">
        <v>299</v>
      </c>
      <c r="D98" s="244" t="s">
        <v>155</v>
      </c>
      <c r="E98" s="245">
        <v>0.55000000000000004</v>
      </c>
      <c r="F98" s="245"/>
      <c r="G98" s="246">
        <f>E98*F98</f>
        <v>0</v>
      </c>
      <c r="H98" s="247">
        <v>1.8907700000000001</v>
      </c>
      <c r="I98" s="248">
        <f>E98*H98</f>
        <v>1.0399235000000002</v>
      </c>
      <c r="J98" s="247">
        <v>0</v>
      </c>
      <c r="K98" s="248">
        <f>E98*J98</f>
        <v>0</v>
      </c>
      <c r="O98" s="240">
        <v>2</v>
      </c>
      <c r="AA98" s="213">
        <v>1</v>
      </c>
      <c r="AB98" s="213">
        <v>1</v>
      </c>
      <c r="AC98" s="213">
        <v>1</v>
      </c>
      <c r="AZ98" s="213">
        <v>1</v>
      </c>
      <c r="BA98" s="213">
        <f>IF(AZ98=1,G98,0)</f>
        <v>0</v>
      </c>
      <c r="BB98" s="213">
        <f>IF(AZ98=2,G98,0)</f>
        <v>0</v>
      </c>
      <c r="BC98" s="213">
        <f>IF(AZ98=3,G98,0)</f>
        <v>0</v>
      </c>
      <c r="BD98" s="213">
        <f>IF(AZ98=4,G98,0)</f>
        <v>0</v>
      </c>
      <c r="BE98" s="213">
        <f>IF(AZ98=5,G98,0)</f>
        <v>0</v>
      </c>
      <c r="CA98" s="240">
        <v>1</v>
      </c>
      <c r="CB98" s="240">
        <v>1</v>
      </c>
    </row>
    <row r="99" spans="1:80" x14ac:dyDescent="0.2">
      <c r="A99" s="249"/>
      <c r="B99" s="253"/>
      <c r="C99" s="336" t="s">
        <v>324</v>
      </c>
      <c r="D99" s="337"/>
      <c r="E99" s="254">
        <v>0.55000000000000004</v>
      </c>
      <c r="F99" s="255"/>
      <c r="G99" s="256"/>
      <c r="H99" s="257"/>
      <c r="I99" s="251"/>
      <c r="J99" s="258"/>
      <c r="K99" s="251"/>
      <c r="M99" s="252" t="s">
        <v>324</v>
      </c>
      <c r="O99" s="240"/>
    </row>
    <row r="100" spans="1:80" x14ac:dyDescent="0.2">
      <c r="A100" s="259"/>
      <c r="B100" s="260" t="s">
        <v>97</v>
      </c>
      <c r="C100" s="261" t="s">
        <v>297</v>
      </c>
      <c r="D100" s="262"/>
      <c r="E100" s="263"/>
      <c r="F100" s="264"/>
      <c r="G100" s="265">
        <f>SUM(G97:G99)</f>
        <v>0</v>
      </c>
      <c r="H100" s="266"/>
      <c r="I100" s="267">
        <f>SUM(I97:I99)</f>
        <v>1.0399235000000002</v>
      </c>
      <c r="J100" s="266"/>
      <c r="K100" s="267">
        <f>SUM(K97:K99)</f>
        <v>0</v>
      </c>
      <c r="O100" s="240">
        <v>4</v>
      </c>
      <c r="BA100" s="268">
        <f>SUM(BA97:BA99)</f>
        <v>0</v>
      </c>
      <c r="BB100" s="268">
        <f>SUM(BB97:BB99)</f>
        <v>0</v>
      </c>
      <c r="BC100" s="268">
        <f>SUM(BC97:BC99)</f>
        <v>0</v>
      </c>
      <c r="BD100" s="268">
        <f>SUM(BD97:BD99)</f>
        <v>0</v>
      </c>
      <c r="BE100" s="268">
        <f>SUM(BE97:BE99)</f>
        <v>0</v>
      </c>
    </row>
    <row r="101" spans="1:80" x14ac:dyDescent="0.2">
      <c r="A101" s="230" t="s">
        <v>93</v>
      </c>
      <c r="B101" s="231" t="s">
        <v>229</v>
      </c>
      <c r="C101" s="232" t="s">
        <v>230</v>
      </c>
      <c r="D101" s="233"/>
      <c r="E101" s="234"/>
      <c r="F101" s="234"/>
      <c r="G101" s="235"/>
      <c r="H101" s="236"/>
      <c r="I101" s="237"/>
      <c r="J101" s="238"/>
      <c r="K101" s="239"/>
      <c r="O101" s="240">
        <v>1</v>
      </c>
    </row>
    <row r="102" spans="1:80" ht="33.75" x14ac:dyDescent="0.2">
      <c r="A102" s="241">
        <v>35</v>
      </c>
      <c r="B102" s="242" t="s">
        <v>314</v>
      </c>
      <c r="C102" s="243" t="s">
        <v>441</v>
      </c>
      <c r="D102" s="244" t="s">
        <v>177</v>
      </c>
      <c r="E102" s="245">
        <v>17.862200000000001</v>
      </c>
      <c r="F102" s="245"/>
      <c r="G102" s="246">
        <f>E102*F102</f>
        <v>0</v>
      </c>
      <c r="H102" s="247">
        <v>0.33074999999999999</v>
      </c>
      <c r="I102" s="248">
        <f>E102*H102</f>
        <v>5.9079226500000006</v>
      </c>
      <c r="J102" s="247">
        <v>0</v>
      </c>
      <c r="K102" s="248">
        <f>E102*J102</f>
        <v>0</v>
      </c>
      <c r="O102" s="240">
        <v>2</v>
      </c>
      <c r="AA102" s="213">
        <v>1</v>
      </c>
      <c r="AB102" s="213">
        <v>1</v>
      </c>
      <c r="AC102" s="213">
        <v>1</v>
      </c>
      <c r="AZ102" s="213">
        <v>1</v>
      </c>
      <c r="BA102" s="213">
        <f>IF(AZ102=1,G102,0)</f>
        <v>0</v>
      </c>
      <c r="BB102" s="213">
        <f>IF(AZ102=2,G102,0)</f>
        <v>0</v>
      </c>
      <c r="BC102" s="213">
        <f>IF(AZ102=3,G102,0)</f>
        <v>0</v>
      </c>
      <c r="BD102" s="213">
        <f>IF(AZ102=4,G102,0)</f>
        <v>0</v>
      </c>
      <c r="BE102" s="213">
        <f>IF(AZ102=5,G102,0)</f>
        <v>0</v>
      </c>
      <c r="CA102" s="240">
        <v>1</v>
      </c>
      <c r="CB102" s="240">
        <v>1</v>
      </c>
    </row>
    <row r="103" spans="1:80" x14ac:dyDescent="0.2">
      <c r="A103" s="249"/>
      <c r="B103" s="253"/>
      <c r="C103" s="336" t="s">
        <v>339</v>
      </c>
      <c r="D103" s="337"/>
      <c r="E103" s="254">
        <v>28.13</v>
      </c>
      <c r="F103" s="255"/>
      <c r="G103" s="256"/>
      <c r="H103" s="257"/>
      <c r="I103" s="251"/>
      <c r="J103" s="258"/>
      <c r="K103" s="251"/>
      <c r="M103" s="252" t="s">
        <v>339</v>
      </c>
      <c r="O103" s="240"/>
    </row>
    <row r="104" spans="1:80" x14ac:dyDescent="0.2">
      <c r="A104" s="249"/>
      <c r="B104" s="253"/>
      <c r="C104" s="336" t="s">
        <v>315</v>
      </c>
      <c r="D104" s="337"/>
      <c r="E104" s="254">
        <v>-8.5015000000000001</v>
      </c>
      <c r="F104" s="255"/>
      <c r="G104" s="256"/>
      <c r="H104" s="257"/>
      <c r="I104" s="251"/>
      <c r="J104" s="258"/>
      <c r="K104" s="251"/>
      <c r="M104" s="252" t="s">
        <v>315</v>
      </c>
      <c r="O104" s="240"/>
    </row>
    <row r="105" spans="1:80" x14ac:dyDescent="0.2">
      <c r="A105" s="249"/>
      <c r="B105" s="253"/>
      <c r="C105" s="336" t="s">
        <v>232</v>
      </c>
      <c r="D105" s="337"/>
      <c r="E105" s="254">
        <v>-1.7663</v>
      </c>
      <c r="F105" s="255"/>
      <c r="G105" s="256"/>
      <c r="H105" s="257"/>
      <c r="I105" s="251"/>
      <c r="J105" s="258"/>
      <c r="K105" s="251"/>
      <c r="M105" s="252" t="s">
        <v>232</v>
      </c>
      <c r="O105" s="240"/>
    </row>
    <row r="106" spans="1:80" x14ac:dyDescent="0.2">
      <c r="A106" s="241">
        <v>36</v>
      </c>
      <c r="B106" s="242" t="s">
        <v>300</v>
      </c>
      <c r="C106" s="243" t="s">
        <v>301</v>
      </c>
      <c r="D106" s="244" t="s">
        <v>177</v>
      </c>
      <c r="E106" s="245">
        <v>1.05</v>
      </c>
      <c r="F106" s="245"/>
      <c r="G106" s="246">
        <f>E106*F106</f>
        <v>0</v>
      </c>
      <c r="H106" s="247">
        <v>0.38041999999999998</v>
      </c>
      <c r="I106" s="248">
        <f>E106*H106</f>
        <v>0.39944099999999999</v>
      </c>
      <c r="J106" s="247">
        <v>0</v>
      </c>
      <c r="K106" s="248">
        <f>E106*J106</f>
        <v>0</v>
      </c>
      <c r="O106" s="240">
        <v>2</v>
      </c>
      <c r="AA106" s="213">
        <v>1</v>
      </c>
      <c r="AB106" s="213">
        <v>1</v>
      </c>
      <c r="AC106" s="213">
        <v>1</v>
      </c>
      <c r="AZ106" s="213">
        <v>1</v>
      </c>
      <c r="BA106" s="213">
        <f>IF(AZ106=1,G106,0)</f>
        <v>0</v>
      </c>
      <c r="BB106" s="213">
        <f>IF(AZ106=2,G106,0)</f>
        <v>0</v>
      </c>
      <c r="BC106" s="213">
        <f>IF(AZ106=3,G106,0)</f>
        <v>0</v>
      </c>
      <c r="BD106" s="213">
        <f>IF(AZ106=4,G106,0)</f>
        <v>0</v>
      </c>
      <c r="BE106" s="213">
        <f>IF(AZ106=5,G106,0)</f>
        <v>0</v>
      </c>
      <c r="CA106" s="240">
        <v>1</v>
      </c>
      <c r="CB106" s="240">
        <v>1</v>
      </c>
    </row>
    <row r="107" spans="1:80" x14ac:dyDescent="0.2">
      <c r="A107" s="249"/>
      <c r="B107" s="253"/>
      <c r="C107" s="336" t="s">
        <v>419</v>
      </c>
      <c r="D107" s="337"/>
      <c r="E107" s="254">
        <v>1.05</v>
      </c>
      <c r="F107" s="255"/>
      <c r="G107" s="256"/>
      <c r="H107" s="257"/>
      <c r="I107" s="251"/>
      <c r="J107" s="258"/>
      <c r="K107" s="251"/>
      <c r="M107" s="252" t="s">
        <v>419</v>
      </c>
      <c r="O107" s="240"/>
    </row>
    <row r="108" spans="1:80" x14ac:dyDescent="0.2">
      <c r="A108" s="259"/>
      <c r="B108" s="260" t="s">
        <v>97</v>
      </c>
      <c r="C108" s="261" t="s">
        <v>231</v>
      </c>
      <c r="D108" s="262"/>
      <c r="E108" s="263"/>
      <c r="F108" s="264"/>
      <c r="G108" s="265">
        <f>SUM(G101:G107)</f>
        <v>0</v>
      </c>
      <c r="H108" s="266"/>
      <c r="I108" s="267">
        <f>SUM(I101:I107)</f>
        <v>6.307363650000001</v>
      </c>
      <c r="J108" s="266"/>
      <c r="K108" s="267">
        <f>SUM(K101:K107)</f>
        <v>0</v>
      </c>
      <c r="O108" s="240">
        <v>4</v>
      </c>
      <c r="BA108" s="268">
        <f>SUM(BA101:BA107)</f>
        <v>0</v>
      </c>
      <c r="BB108" s="268">
        <f>SUM(BB101:BB107)</f>
        <v>0</v>
      </c>
      <c r="BC108" s="268">
        <f>SUM(BC101:BC107)</f>
        <v>0</v>
      </c>
      <c r="BD108" s="268">
        <f>SUM(BD101:BD107)</f>
        <v>0</v>
      </c>
      <c r="BE108" s="268">
        <f>SUM(BE101:BE107)</f>
        <v>0</v>
      </c>
    </row>
    <row r="109" spans="1:80" x14ac:dyDescent="0.2">
      <c r="A109" s="230" t="s">
        <v>93</v>
      </c>
      <c r="B109" s="231" t="s">
        <v>302</v>
      </c>
      <c r="C109" s="232" t="s">
        <v>303</v>
      </c>
      <c r="D109" s="233"/>
      <c r="E109" s="234"/>
      <c r="F109" s="234"/>
      <c r="G109" s="235"/>
      <c r="H109" s="236"/>
      <c r="I109" s="237"/>
      <c r="J109" s="238"/>
      <c r="K109" s="239"/>
      <c r="O109" s="240">
        <v>1</v>
      </c>
    </row>
    <row r="110" spans="1:80" x14ac:dyDescent="0.2">
      <c r="A110" s="241">
        <v>37</v>
      </c>
      <c r="B110" s="242" t="s">
        <v>305</v>
      </c>
      <c r="C110" s="243" t="s">
        <v>306</v>
      </c>
      <c r="D110" s="244" t="s">
        <v>177</v>
      </c>
      <c r="E110" s="245">
        <v>1.05</v>
      </c>
      <c r="F110" s="245"/>
      <c r="G110" s="246">
        <f>E110*F110</f>
        <v>0</v>
      </c>
      <c r="H110" s="247">
        <v>7.596E-2</v>
      </c>
      <c r="I110" s="248">
        <f>E110*H110</f>
        <v>7.9758000000000009E-2</v>
      </c>
      <c r="J110" s="247">
        <v>0</v>
      </c>
      <c r="K110" s="248">
        <f>E110*J110</f>
        <v>0</v>
      </c>
      <c r="O110" s="240">
        <v>2</v>
      </c>
      <c r="AA110" s="213">
        <v>1</v>
      </c>
      <c r="AB110" s="213">
        <v>1</v>
      </c>
      <c r="AC110" s="213">
        <v>1</v>
      </c>
      <c r="AZ110" s="213">
        <v>1</v>
      </c>
      <c r="BA110" s="213">
        <f>IF(AZ110=1,G110,0)</f>
        <v>0</v>
      </c>
      <c r="BB110" s="213">
        <f>IF(AZ110=2,G110,0)</f>
        <v>0</v>
      </c>
      <c r="BC110" s="213">
        <f>IF(AZ110=3,G110,0)</f>
        <v>0</v>
      </c>
      <c r="BD110" s="213">
        <f>IF(AZ110=4,G110,0)</f>
        <v>0</v>
      </c>
      <c r="BE110" s="213">
        <f>IF(AZ110=5,G110,0)</f>
        <v>0</v>
      </c>
      <c r="CA110" s="240">
        <v>1</v>
      </c>
      <c r="CB110" s="240">
        <v>1</v>
      </c>
    </row>
    <row r="111" spans="1:80" x14ac:dyDescent="0.2">
      <c r="A111" s="249"/>
      <c r="B111" s="253"/>
      <c r="C111" s="336" t="s">
        <v>419</v>
      </c>
      <c r="D111" s="337"/>
      <c r="E111" s="254">
        <v>1.05</v>
      </c>
      <c r="F111" s="255"/>
      <c r="G111" s="256"/>
      <c r="H111" s="257"/>
      <c r="I111" s="251"/>
      <c r="J111" s="258"/>
      <c r="K111" s="251"/>
      <c r="M111" s="252" t="s">
        <v>419</v>
      </c>
      <c r="O111" s="240"/>
    </row>
    <row r="112" spans="1:80" x14ac:dyDescent="0.2">
      <c r="A112" s="259"/>
      <c r="B112" s="260" t="s">
        <v>97</v>
      </c>
      <c r="C112" s="261" t="s">
        <v>304</v>
      </c>
      <c r="D112" s="262"/>
      <c r="E112" s="263"/>
      <c r="F112" s="264"/>
      <c r="G112" s="265">
        <f>SUM(G109:G111)</f>
        <v>0</v>
      </c>
      <c r="H112" s="266"/>
      <c r="I112" s="267">
        <f>SUM(I109:I111)</f>
        <v>7.9758000000000009E-2</v>
      </c>
      <c r="J112" s="266"/>
      <c r="K112" s="267">
        <f>SUM(K109:K111)</f>
        <v>0</v>
      </c>
      <c r="O112" s="240">
        <v>4</v>
      </c>
      <c r="BA112" s="268">
        <f>SUM(BA109:BA111)</f>
        <v>0</v>
      </c>
      <c r="BB112" s="268">
        <f>SUM(BB109:BB111)</f>
        <v>0</v>
      </c>
      <c r="BC112" s="268">
        <f>SUM(BC109:BC111)</f>
        <v>0</v>
      </c>
      <c r="BD112" s="268">
        <f>SUM(BD109:BD111)</f>
        <v>0</v>
      </c>
      <c r="BE112" s="268">
        <f>SUM(BE109:BE111)</f>
        <v>0</v>
      </c>
    </row>
    <row r="113" spans="1:80" x14ac:dyDescent="0.2">
      <c r="A113" s="230" t="s">
        <v>93</v>
      </c>
      <c r="B113" s="231" t="s">
        <v>233</v>
      </c>
      <c r="C113" s="232" t="s">
        <v>234</v>
      </c>
      <c r="D113" s="233"/>
      <c r="E113" s="234"/>
      <c r="F113" s="234"/>
      <c r="G113" s="235"/>
      <c r="H113" s="236"/>
      <c r="I113" s="237"/>
      <c r="J113" s="238"/>
      <c r="K113" s="239"/>
      <c r="O113" s="240">
        <v>1</v>
      </c>
    </row>
    <row r="114" spans="1:80" x14ac:dyDescent="0.2">
      <c r="A114" s="241">
        <v>38</v>
      </c>
      <c r="B114" s="242" t="s">
        <v>236</v>
      </c>
      <c r="C114" s="243" t="s">
        <v>237</v>
      </c>
      <c r="D114" s="244" t="s">
        <v>177</v>
      </c>
      <c r="E114" s="245">
        <v>17.862200000000001</v>
      </c>
      <c r="F114" s="245"/>
      <c r="G114" s="246">
        <f>E114*F114</f>
        <v>0</v>
      </c>
      <c r="H114" s="247">
        <v>7.3899999999999993E-2</v>
      </c>
      <c r="I114" s="248">
        <f>E114*H114</f>
        <v>1.3200165799999999</v>
      </c>
      <c r="J114" s="247">
        <v>0</v>
      </c>
      <c r="K114" s="248">
        <f>E114*J114</f>
        <v>0</v>
      </c>
      <c r="O114" s="240">
        <v>2</v>
      </c>
      <c r="AA114" s="213">
        <v>1</v>
      </c>
      <c r="AB114" s="213">
        <v>1</v>
      </c>
      <c r="AC114" s="213">
        <v>1</v>
      </c>
      <c r="AZ114" s="213">
        <v>1</v>
      </c>
      <c r="BA114" s="213">
        <f>IF(AZ114=1,G114,0)</f>
        <v>0</v>
      </c>
      <c r="BB114" s="213">
        <f>IF(AZ114=2,G114,0)</f>
        <v>0</v>
      </c>
      <c r="BC114" s="213">
        <f>IF(AZ114=3,G114,0)</f>
        <v>0</v>
      </c>
      <c r="BD114" s="213">
        <f>IF(AZ114=4,G114,0)</f>
        <v>0</v>
      </c>
      <c r="BE114" s="213">
        <f>IF(AZ114=5,G114,0)</f>
        <v>0</v>
      </c>
      <c r="CA114" s="240">
        <v>1</v>
      </c>
      <c r="CB114" s="240">
        <v>1</v>
      </c>
    </row>
    <row r="115" spans="1:80" x14ac:dyDescent="0.2">
      <c r="A115" s="249"/>
      <c r="B115" s="253"/>
      <c r="C115" s="336" t="s">
        <v>339</v>
      </c>
      <c r="D115" s="337"/>
      <c r="E115" s="254">
        <v>28.13</v>
      </c>
      <c r="F115" s="255"/>
      <c r="G115" s="256"/>
      <c r="H115" s="257"/>
      <c r="I115" s="251"/>
      <c r="J115" s="258"/>
      <c r="K115" s="251"/>
      <c r="M115" s="252" t="s">
        <v>339</v>
      </c>
      <c r="O115" s="240"/>
    </row>
    <row r="116" spans="1:80" x14ac:dyDescent="0.2">
      <c r="A116" s="249"/>
      <c r="B116" s="253"/>
      <c r="C116" s="336" t="s">
        <v>315</v>
      </c>
      <c r="D116" s="337"/>
      <c r="E116" s="254">
        <v>-8.5015000000000001</v>
      </c>
      <c r="F116" s="255"/>
      <c r="G116" s="256"/>
      <c r="H116" s="257"/>
      <c r="I116" s="251"/>
      <c r="J116" s="258"/>
      <c r="K116" s="251"/>
      <c r="M116" s="252" t="s">
        <v>315</v>
      </c>
      <c r="O116" s="240"/>
    </row>
    <row r="117" spans="1:80" x14ac:dyDescent="0.2">
      <c r="A117" s="249"/>
      <c r="B117" s="253"/>
      <c r="C117" s="336" t="s">
        <v>232</v>
      </c>
      <c r="D117" s="337"/>
      <c r="E117" s="254">
        <v>-1.7663</v>
      </c>
      <c r="F117" s="255"/>
      <c r="G117" s="256"/>
      <c r="H117" s="257"/>
      <c r="I117" s="251"/>
      <c r="J117" s="258"/>
      <c r="K117" s="251"/>
      <c r="M117" s="252" t="s">
        <v>232</v>
      </c>
      <c r="O117" s="240"/>
    </row>
    <row r="118" spans="1:80" x14ac:dyDescent="0.2">
      <c r="A118" s="241">
        <v>39</v>
      </c>
      <c r="B118" s="242" t="s">
        <v>238</v>
      </c>
      <c r="C118" s="243" t="s">
        <v>239</v>
      </c>
      <c r="D118" s="244" t="s">
        <v>192</v>
      </c>
      <c r="E118" s="245">
        <v>7</v>
      </c>
      <c r="F118" s="245"/>
      <c r="G118" s="246">
        <f>E118*F118</f>
        <v>0</v>
      </c>
      <c r="H118" s="247">
        <v>2.2399999999999998E-3</v>
      </c>
      <c r="I118" s="248">
        <f>E118*H118</f>
        <v>1.5679999999999999E-2</v>
      </c>
      <c r="J118" s="247">
        <v>0</v>
      </c>
      <c r="K118" s="248">
        <f>E118*J118</f>
        <v>0</v>
      </c>
      <c r="O118" s="240">
        <v>2</v>
      </c>
      <c r="AA118" s="213">
        <v>1</v>
      </c>
      <c r="AB118" s="213">
        <v>1</v>
      </c>
      <c r="AC118" s="213">
        <v>1</v>
      </c>
      <c r="AZ118" s="213">
        <v>1</v>
      </c>
      <c r="BA118" s="213">
        <f>IF(AZ118=1,G118,0)</f>
        <v>0</v>
      </c>
      <c r="BB118" s="213">
        <f>IF(AZ118=2,G118,0)</f>
        <v>0</v>
      </c>
      <c r="BC118" s="213">
        <f>IF(AZ118=3,G118,0)</f>
        <v>0</v>
      </c>
      <c r="BD118" s="213">
        <f>IF(AZ118=4,G118,0)</f>
        <v>0</v>
      </c>
      <c r="BE118" s="213">
        <f>IF(AZ118=5,G118,0)</f>
        <v>0</v>
      </c>
      <c r="CA118" s="240">
        <v>1</v>
      </c>
      <c r="CB118" s="240">
        <v>1</v>
      </c>
    </row>
    <row r="119" spans="1:80" x14ac:dyDescent="0.2">
      <c r="A119" s="241">
        <v>40</v>
      </c>
      <c r="B119" s="242" t="s">
        <v>307</v>
      </c>
      <c r="C119" s="243" t="s">
        <v>318</v>
      </c>
      <c r="D119" s="244" t="s">
        <v>177</v>
      </c>
      <c r="E119" s="245">
        <v>19</v>
      </c>
      <c r="F119" s="245"/>
      <c r="G119" s="246">
        <f>E119*F119</f>
        <v>0</v>
      </c>
      <c r="H119" s="247">
        <v>0.129</v>
      </c>
      <c r="I119" s="248">
        <f>E119*H119</f>
        <v>2.4510000000000001</v>
      </c>
      <c r="J119" s="247"/>
      <c r="K119" s="248">
        <f>E119*J119</f>
        <v>0</v>
      </c>
      <c r="O119" s="240">
        <v>2</v>
      </c>
      <c r="AA119" s="213">
        <v>3</v>
      </c>
      <c r="AB119" s="213">
        <v>1</v>
      </c>
      <c r="AC119" s="213">
        <v>592451124</v>
      </c>
      <c r="AZ119" s="213">
        <v>1</v>
      </c>
      <c r="BA119" s="213">
        <f>IF(AZ119=1,G119,0)</f>
        <v>0</v>
      </c>
      <c r="BB119" s="213">
        <f>IF(AZ119=2,G119,0)</f>
        <v>0</v>
      </c>
      <c r="BC119" s="213">
        <f>IF(AZ119=3,G119,0)</f>
        <v>0</v>
      </c>
      <c r="BD119" s="213">
        <f>IF(AZ119=4,G119,0)</f>
        <v>0</v>
      </c>
      <c r="BE119" s="213">
        <f>IF(AZ119=5,G119,0)</f>
        <v>0</v>
      </c>
      <c r="CA119" s="240">
        <v>3</v>
      </c>
      <c r="CB119" s="240">
        <v>1</v>
      </c>
    </row>
    <row r="120" spans="1:80" x14ac:dyDescent="0.2">
      <c r="A120" s="249"/>
      <c r="B120" s="253"/>
      <c r="C120" s="338" t="s">
        <v>167</v>
      </c>
      <c r="D120" s="337"/>
      <c r="E120" s="279">
        <v>0</v>
      </c>
      <c r="F120" s="255"/>
      <c r="G120" s="256"/>
      <c r="H120" s="257"/>
      <c r="I120" s="251"/>
      <c r="J120" s="258"/>
      <c r="K120" s="251"/>
      <c r="M120" s="252" t="s">
        <v>167</v>
      </c>
      <c r="O120" s="240"/>
    </row>
    <row r="121" spans="1:80" x14ac:dyDescent="0.2">
      <c r="A121" s="249"/>
      <c r="B121" s="253"/>
      <c r="C121" s="338" t="s">
        <v>339</v>
      </c>
      <c r="D121" s="337"/>
      <c r="E121" s="279">
        <v>28.13</v>
      </c>
      <c r="F121" s="255"/>
      <c r="G121" s="256"/>
      <c r="H121" s="257"/>
      <c r="I121" s="251"/>
      <c r="J121" s="258"/>
      <c r="K121" s="251"/>
      <c r="M121" s="252" t="s">
        <v>339</v>
      </c>
      <c r="O121" s="240"/>
    </row>
    <row r="122" spans="1:80" x14ac:dyDescent="0.2">
      <c r="A122" s="249"/>
      <c r="B122" s="253"/>
      <c r="C122" s="338" t="s">
        <v>315</v>
      </c>
      <c r="D122" s="337"/>
      <c r="E122" s="279">
        <v>-8.5015000000000001</v>
      </c>
      <c r="F122" s="255"/>
      <c r="G122" s="256"/>
      <c r="H122" s="257"/>
      <c r="I122" s="251"/>
      <c r="J122" s="258"/>
      <c r="K122" s="251"/>
      <c r="M122" s="252" t="s">
        <v>315</v>
      </c>
      <c r="O122" s="240"/>
    </row>
    <row r="123" spans="1:80" x14ac:dyDescent="0.2">
      <c r="A123" s="249"/>
      <c r="B123" s="253"/>
      <c r="C123" s="338" t="s">
        <v>232</v>
      </c>
      <c r="D123" s="337"/>
      <c r="E123" s="279">
        <v>-1.7663</v>
      </c>
      <c r="F123" s="255"/>
      <c r="G123" s="256"/>
      <c r="H123" s="257"/>
      <c r="I123" s="251"/>
      <c r="J123" s="258"/>
      <c r="K123" s="251"/>
      <c r="M123" s="252" t="s">
        <v>232</v>
      </c>
      <c r="O123" s="240"/>
    </row>
    <row r="124" spans="1:80" x14ac:dyDescent="0.2">
      <c r="A124" s="249"/>
      <c r="B124" s="253"/>
      <c r="C124" s="338" t="s">
        <v>168</v>
      </c>
      <c r="D124" s="337"/>
      <c r="E124" s="279">
        <v>17.862199999999998</v>
      </c>
      <c r="F124" s="255"/>
      <c r="G124" s="256"/>
      <c r="H124" s="257"/>
      <c r="I124" s="251"/>
      <c r="J124" s="258"/>
      <c r="K124" s="251"/>
      <c r="M124" s="252" t="s">
        <v>168</v>
      </c>
      <c r="O124" s="240"/>
    </row>
    <row r="125" spans="1:80" x14ac:dyDescent="0.2">
      <c r="A125" s="249"/>
      <c r="B125" s="253"/>
      <c r="C125" s="336" t="s">
        <v>340</v>
      </c>
      <c r="D125" s="337"/>
      <c r="E125" s="254">
        <v>18.755299999999998</v>
      </c>
      <c r="F125" s="255"/>
      <c r="G125" s="256"/>
      <c r="H125" s="257"/>
      <c r="I125" s="251"/>
      <c r="J125" s="258"/>
      <c r="K125" s="251"/>
      <c r="M125" s="252" t="s">
        <v>340</v>
      </c>
      <c r="O125" s="240"/>
    </row>
    <row r="126" spans="1:80" x14ac:dyDescent="0.2">
      <c r="A126" s="249"/>
      <c r="B126" s="253"/>
      <c r="C126" s="336" t="s">
        <v>341</v>
      </c>
      <c r="D126" s="337"/>
      <c r="E126" s="254">
        <v>0.2447</v>
      </c>
      <c r="F126" s="255"/>
      <c r="G126" s="256"/>
      <c r="H126" s="257"/>
      <c r="I126" s="251"/>
      <c r="J126" s="258"/>
      <c r="K126" s="251"/>
      <c r="M126" s="252" t="s">
        <v>341</v>
      </c>
      <c r="O126" s="240"/>
    </row>
    <row r="127" spans="1:80" x14ac:dyDescent="0.2">
      <c r="A127" s="259"/>
      <c r="B127" s="260" t="s">
        <v>97</v>
      </c>
      <c r="C127" s="261" t="s">
        <v>235</v>
      </c>
      <c r="D127" s="262"/>
      <c r="E127" s="263"/>
      <c r="F127" s="264"/>
      <c r="G127" s="265">
        <f>SUM(G113:G126)</f>
        <v>0</v>
      </c>
      <c r="H127" s="266"/>
      <c r="I127" s="267">
        <f>SUM(I113:I126)</f>
        <v>3.7866965800000001</v>
      </c>
      <c r="J127" s="266"/>
      <c r="K127" s="267">
        <f>SUM(K113:K126)</f>
        <v>0</v>
      </c>
      <c r="L127" s="298"/>
      <c r="O127" s="240">
        <v>4</v>
      </c>
      <c r="BA127" s="268">
        <f>SUM(BA113:BA126)</f>
        <v>0</v>
      </c>
      <c r="BB127" s="268">
        <f>SUM(BB113:BB126)</f>
        <v>0</v>
      </c>
      <c r="BC127" s="268">
        <f>SUM(BC113:BC126)</f>
        <v>0</v>
      </c>
      <c r="BD127" s="268">
        <f>SUM(BD113:BD126)</f>
        <v>0</v>
      </c>
      <c r="BE127" s="268">
        <f>SUM(BE113:BE126)</f>
        <v>0</v>
      </c>
    </row>
    <row r="128" spans="1:80" x14ac:dyDescent="0.2">
      <c r="A128" s="230" t="s">
        <v>93</v>
      </c>
      <c r="B128" s="231" t="s">
        <v>240</v>
      </c>
      <c r="C128" s="232" t="s">
        <v>241</v>
      </c>
      <c r="D128" s="233"/>
      <c r="E128" s="234"/>
      <c r="F128" s="234"/>
      <c r="G128" s="235"/>
      <c r="H128" s="236"/>
      <c r="I128" s="237"/>
      <c r="J128" s="238"/>
      <c r="K128" s="239"/>
      <c r="O128" s="240">
        <v>1</v>
      </c>
    </row>
    <row r="129" spans="1:80" x14ac:dyDescent="0.2">
      <c r="A129" s="241">
        <v>41</v>
      </c>
      <c r="B129" s="242" t="s">
        <v>243</v>
      </c>
      <c r="C129" s="243" t="s">
        <v>244</v>
      </c>
      <c r="D129" s="244" t="s">
        <v>155</v>
      </c>
      <c r="E129" s="245">
        <v>2.8130000000000002</v>
      </c>
      <c r="F129" s="245"/>
      <c r="G129" s="246">
        <f>E129*F129</f>
        <v>0</v>
      </c>
      <c r="H129" s="247">
        <v>2.5249999999999999</v>
      </c>
      <c r="I129" s="248">
        <f>E129*H129</f>
        <v>7.1028250000000002</v>
      </c>
      <c r="J129" s="247">
        <v>0</v>
      </c>
      <c r="K129" s="248">
        <f>E129*J129</f>
        <v>0</v>
      </c>
      <c r="O129" s="240">
        <v>2</v>
      </c>
      <c r="AA129" s="213">
        <v>1</v>
      </c>
      <c r="AB129" s="213">
        <v>1</v>
      </c>
      <c r="AC129" s="213">
        <v>1</v>
      </c>
      <c r="AZ129" s="213">
        <v>1</v>
      </c>
      <c r="BA129" s="213">
        <f>IF(AZ129=1,G129,0)</f>
        <v>0</v>
      </c>
      <c r="BB129" s="213">
        <f>IF(AZ129=2,G129,0)</f>
        <v>0</v>
      </c>
      <c r="BC129" s="213">
        <f>IF(AZ129=3,G129,0)</f>
        <v>0</v>
      </c>
      <c r="BD129" s="213">
        <f>IF(AZ129=4,G129,0)</f>
        <v>0</v>
      </c>
      <c r="BE129" s="213">
        <f>IF(AZ129=5,G129,0)</f>
        <v>0</v>
      </c>
      <c r="CA129" s="240">
        <v>1</v>
      </c>
      <c r="CB129" s="240">
        <v>1</v>
      </c>
    </row>
    <row r="130" spans="1:80" x14ac:dyDescent="0.2">
      <c r="A130" s="249"/>
      <c r="B130" s="250"/>
      <c r="C130" s="327" t="s">
        <v>245</v>
      </c>
      <c r="D130" s="328"/>
      <c r="E130" s="328"/>
      <c r="F130" s="328"/>
      <c r="G130" s="329"/>
      <c r="I130" s="251"/>
      <c r="K130" s="251"/>
      <c r="L130" s="252" t="s">
        <v>245</v>
      </c>
      <c r="O130" s="240">
        <v>3</v>
      </c>
    </row>
    <row r="131" spans="1:80" x14ac:dyDescent="0.2">
      <c r="A131" s="249"/>
      <c r="B131" s="253"/>
      <c r="C131" s="336" t="s">
        <v>336</v>
      </c>
      <c r="D131" s="337"/>
      <c r="E131" s="254">
        <v>2.8130000000000002</v>
      </c>
      <c r="F131" s="255"/>
      <c r="G131" s="256"/>
      <c r="H131" s="257"/>
      <c r="I131" s="251"/>
      <c r="J131" s="258"/>
      <c r="K131" s="251"/>
      <c r="M131" s="252" t="s">
        <v>336</v>
      </c>
      <c r="O131" s="240"/>
    </row>
    <row r="132" spans="1:80" x14ac:dyDescent="0.2">
      <c r="A132" s="241">
        <v>42</v>
      </c>
      <c r="B132" s="242" t="s">
        <v>246</v>
      </c>
      <c r="C132" s="243" t="s">
        <v>247</v>
      </c>
      <c r="D132" s="244" t="s">
        <v>177</v>
      </c>
      <c r="E132" s="245">
        <v>28.13</v>
      </c>
      <c r="F132" s="245"/>
      <c r="G132" s="246">
        <f>E132*F132</f>
        <v>0</v>
      </c>
      <c r="H132" s="247">
        <v>2.2000000000000001E-4</v>
      </c>
      <c r="I132" s="248">
        <f>E132*H132</f>
        <v>6.1885999999999998E-3</v>
      </c>
      <c r="J132" s="247">
        <v>0</v>
      </c>
      <c r="K132" s="248">
        <f>E132*J132</f>
        <v>0</v>
      </c>
      <c r="O132" s="240">
        <v>2</v>
      </c>
      <c r="AA132" s="213">
        <v>1</v>
      </c>
      <c r="AB132" s="213">
        <v>1</v>
      </c>
      <c r="AC132" s="213">
        <v>1</v>
      </c>
      <c r="AZ132" s="213">
        <v>1</v>
      </c>
      <c r="BA132" s="213">
        <f>IF(AZ132=1,G132,0)</f>
        <v>0</v>
      </c>
      <c r="BB132" s="213">
        <f>IF(AZ132=2,G132,0)</f>
        <v>0</v>
      </c>
      <c r="BC132" s="213">
        <f>IF(AZ132=3,G132,0)</f>
        <v>0</v>
      </c>
      <c r="BD132" s="213">
        <f>IF(AZ132=4,G132,0)</f>
        <v>0</v>
      </c>
      <c r="BE132" s="213">
        <f>IF(AZ132=5,G132,0)</f>
        <v>0</v>
      </c>
      <c r="CA132" s="240">
        <v>1</v>
      </c>
      <c r="CB132" s="240">
        <v>1</v>
      </c>
    </row>
    <row r="133" spans="1:80" x14ac:dyDescent="0.2">
      <c r="A133" s="249"/>
      <c r="B133" s="253"/>
      <c r="C133" s="336" t="s">
        <v>342</v>
      </c>
      <c r="D133" s="337"/>
      <c r="E133" s="254">
        <v>28.13</v>
      </c>
      <c r="F133" s="255"/>
      <c r="G133" s="256"/>
      <c r="H133" s="257"/>
      <c r="I133" s="251"/>
      <c r="J133" s="258"/>
      <c r="K133" s="251"/>
      <c r="M133" s="252" t="s">
        <v>342</v>
      </c>
      <c r="O133" s="240"/>
    </row>
    <row r="134" spans="1:80" x14ac:dyDescent="0.2">
      <c r="A134" s="241">
        <v>43</v>
      </c>
      <c r="B134" s="242" t="s">
        <v>248</v>
      </c>
      <c r="C134" s="243" t="s">
        <v>249</v>
      </c>
      <c r="D134" s="244" t="s">
        <v>155</v>
      </c>
      <c r="E134" s="245">
        <v>2.8130000000000002</v>
      </c>
      <c r="F134" s="245"/>
      <c r="G134" s="246">
        <f>E134*F134</f>
        <v>0</v>
      </c>
      <c r="H134" s="247">
        <v>0</v>
      </c>
      <c r="I134" s="248">
        <f>E134*H134</f>
        <v>0</v>
      </c>
      <c r="J134" s="247">
        <v>0</v>
      </c>
      <c r="K134" s="248">
        <f>E134*J134</f>
        <v>0</v>
      </c>
      <c r="O134" s="240">
        <v>2</v>
      </c>
      <c r="AA134" s="213">
        <v>1</v>
      </c>
      <c r="AB134" s="213">
        <v>1</v>
      </c>
      <c r="AC134" s="213">
        <v>1</v>
      </c>
      <c r="AZ134" s="213">
        <v>1</v>
      </c>
      <c r="BA134" s="213">
        <f>IF(AZ134=1,G134,0)</f>
        <v>0</v>
      </c>
      <c r="BB134" s="213">
        <f>IF(AZ134=2,G134,0)</f>
        <v>0</v>
      </c>
      <c r="BC134" s="213">
        <f>IF(AZ134=3,G134,0)</f>
        <v>0</v>
      </c>
      <c r="BD134" s="213">
        <f>IF(AZ134=4,G134,0)</f>
        <v>0</v>
      </c>
      <c r="BE134" s="213">
        <f>IF(AZ134=5,G134,0)</f>
        <v>0</v>
      </c>
      <c r="CA134" s="240">
        <v>1</v>
      </c>
      <c r="CB134" s="240">
        <v>1</v>
      </c>
    </row>
    <row r="135" spans="1:80" x14ac:dyDescent="0.2">
      <c r="A135" s="249"/>
      <c r="B135" s="253"/>
      <c r="C135" s="336" t="s">
        <v>337</v>
      </c>
      <c r="D135" s="337"/>
      <c r="E135" s="254">
        <v>2.8130000000000002</v>
      </c>
      <c r="F135" s="255"/>
      <c r="G135" s="256"/>
      <c r="H135" s="257"/>
      <c r="I135" s="251"/>
      <c r="J135" s="258"/>
      <c r="K135" s="251"/>
      <c r="M135" s="252" t="s">
        <v>337</v>
      </c>
      <c r="O135" s="240"/>
    </row>
    <row r="136" spans="1:80" x14ac:dyDescent="0.2">
      <c r="A136" s="259"/>
      <c r="B136" s="260" t="s">
        <v>97</v>
      </c>
      <c r="C136" s="261" t="s">
        <v>242</v>
      </c>
      <c r="D136" s="262"/>
      <c r="E136" s="263"/>
      <c r="F136" s="264"/>
      <c r="G136" s="265">
        <f>SUM(G128:G135)</f>
        <v>0</v>
      </c>
      <c r="H136" s="266"/>
      <c r="I136" s="267">
        <f>SUM(I128:I135)</f>
        <v>7.1090135999999999</v>
      </c>
      <c r="J136" s="266"/>
      <c r="K136" s="267">
        <f>SUM(K128:K135)</f>
        <v>0</v>
      </c>
      <c r="O136" s="240">
        <v>4</v>
      </c>
      <c r="BA136" s="268">
        <f>SUM(BA128:BA135)</f>
        <v>0</v>
      </c>
      <c r="BB136" s="268">
        <f>SUM(BB128:BB135)</f>
        <v>0</v>
      </c>
      <c r="BC136" s="268">
        <f>SUM(BC128:BC135)</f>
        <v>0</v>
      </c>
      <c r="BD136" s="268">
        <f>SUM(BD128:BD135)</f>
        <v>0</v>
      </c>
      <c r="BE136" s="268">
        <f>SUM(BE128:BE135)</f>
        <v>0</v>
      </c>
    </row>
    <row r="137" spans="1:80" x14ac:dyDescent="0.2">
      <c r="A137" s="230" t="s">
        <v>93</v>
      </c>
      <c r="B137" s="231" t="s">
        <v>250</v>
      </c>
      <c r="C137" s="232" t="s">
        <v>251</v>
      </c>
      <c r="D137" s="233"/>
      <c r="E137" s="234"/>
      <c r="F137" s="234"/>
      <c r="G137" s="235"/>
      <c r="H137" s="236"/>
      <c r="I137" s="237"/>
      <c r="J137" s="238"/>
      <c r="K137" s="239"/>
      <c r="O137" s="240">
        <v>1</v>
      </c>
    </row>
    <row r="138" spans="1:80" x14ac:dyDescent="0.2">
      <c r="A138" s="241">
        <v>44</v>
      </c>
      <c r="B138" s="242" t="s">
        <v>253</v>
      </c>
      <c r="C138" s="243" t="s">
        <v>254</v>
      </c>
      <c r="D138" s="244" t="s">
        <v>192</v>
      </c>
      <c r="E138" s="245">
        <v>11</v>
      </c>
      <c r="F138" s="245"/>
      <c r="G138" s="246">
        <f>E138*F138</f>
        <v>0</v>
      </c>
      <c r="H138" s="247">
        <v>0</v>
      </c>
      <c r="I138" s="248">
        <f>E138*H138</f>
        <v>0</v>
      </c>
      <c r="J138" s="247">
        <v>0</v>
      </c>
      <c r="K138" s="248">
        <f>E138*J138</f>
        <v>0</v>
      </c>
      <c r="O138" s="240">
        <v>2</v>
      </c>
      <c r="AA138" s="213">
        <v>1</v>
      </c>
      <c r="AB138" s="213">
        <v>1</v>
      </c>
      <c r="AC138" s="213">
        <v>1</v>
      </c>
      <c r="AZ138" s="213">
        <v>1</v>
      </c>
      <c r="BA138" s="213">
        <f>IF(AZ138=1,G138,0)</f>
        <v>0</v>
      </c>
      <c r="BB138" s="213">
        <f>IF(AZ138=2,G138,0)</f>
        <v>0</v>
      </c>
      <c r="BC138" s="213">
        <f>IF(AZ138=3,G138,0)</f>
        <v>0</v>
      </c>
      <c r="BD138" s="213">
        <f>IF(AZ138=4,G138,0)</f>
        <v>0</v>
      </c>
      <c r="BE138" s="213">
        <f>IF(AZ138=5,G138,0)</f>
        <v>0</v>
      </c>
      <c r="CA138" s="240">
        <v>1</v>
      </c>
      <c r="CB138" s="240">
        <v>1</v>
      </c>
    </row>
    <row r="139" spans="1:80" x14ac:dyDescent="0.2">
      <c r="A139" s="259"/>
      <c r="B139" s="260" t="s">
        <v>97</v>
      </c>
      <c r="C139" s="261" t="s">
        <v>252</v>
      </c>
      <c r="D139" s="262"/>
      <c r="E139" s="263"/>
      <c r="F139" s="264"/>
      <c r="G139" s="265">
        <f>SUM(G137:G138)</f>
        <v>0</v>
      </c>
      <c r="H139" s="266"/>
      <c r="I139" s="267">
        <f>SUM(I137:I138)</f>
        <v>0</v>
      </c>
      <c r="J139" s="266"/>
      <c r="K139" s="267">
        <f>SUM(K137:K138)</f>
        <v>0</v>
      </c>
      <c r="O139" s="240">
        <v>4</v>
      </c>
      <c r="BA139" s="268">
        <f>SUM(BA137:BA138)</f>
        <v>0</v>
      </c>
      <c r="BB139" s="268">
        <f>SUM(BB137:BB138)</f>
        <v>0</v>
      </c>
      <c r="BC139" s="268">
        <f>SUM(BC137:BC138)</f>
        <v>0</v>
      </c>
      <c r="BD139" s="268">
        <f>SUM(BD137:BD138)</f>
        <v>0</v>
      </c>
      <c r="BE139" s="268">
        <f>SUM(BE137:BE138)</f>
        <v>0</v>
      </c>
    </row>
    <row r="140" spans="1:80" x14ac:dyDescent="0.2">
      <c r="A140" s="230" t="s">
        <v>93</v>
      </c>
      <c r="B140" s="231" t="s">
        <v>255</v>
      </c>
      <c r="C140" s="232" t="s">
        <v>256</v>
      </c>
      <c r="D140" s="233"/>
      <c r="E140" s="234"/>
      <c r="F140" s="234"/>
      <c r="G140" s="235"/>
      <c r="H140" s="236"/>
      <c r="I140" s="237"/>
      <c r="J140" s="238"/>
      <c r="K140" s="239"/>
      <c r="O140" s="240">
        <v>1</v>
      </c>
    </row>
    <row r="141" spans="1:80" x14ac:dyDescent="0.2">
      <c r="A141" s="241">
        <v>45</v>
      </c>
      <c r="B141" s="242" t="s">
        <v>258</v>
      </c>
      <c r="C141" s="243" t="s">
        <v>344</v>
      </c>
      <c r="D141" s="244" t="s">
        <v>192</v>
      </c>
      <c r="E141" s="245">
        <v>7</v>
      </c>
      <c r="F141" s="245"/>
      <c r="G141" s="246">
        <f>E141*F141</f>
        <v>0</v>
      </c>
      <c r="H141" s="247">
        <v>0.185</v>
      </c>
      <c r="I141" s="248">
        <f>E141*H141</f>
        <v>1.2949999999999999</v>
      </c>
      <c r="J141" s="247">
        <v>0</v>
      </c>
      <c r="K141" s="248">
        <f>E141*J141</f>
        <v>0</v>
      </c>
      <c r="O141" s="240">
        <v>2</v>
      </c>
      <c r="AA141" s="213">
        <v>1</v>
      </c>
      <c r="AB141" s="213">
        <v>1</v>
      </c>
      <c r="AC141" s="213">
        <v>1</v>
      </c>
      <c r="AZ141" s="213">
        <v>1</v>
      </c>
      <c r="BA141" s="213">
        <f>IF(AZ141=1,G141,0)</f>
        <v>0</v>
      </c>
      <c r="BB141" s="213">
        <f>IF(AZ141=2,G141,0)</f>
        <v>0</v>
      </c>
      <c r="BC141" s="213">
        <f>IF(AZ141=3,G141,0)</f>
        <v>0</v>
      </c>
      <c r="BD141" s="213">
        <f>IF(AZ141=4,G141,0)</f>
        <v>0</v>
      </c>
      <c r="BE141" s="213">
        <f>IF(AZ141=5,G141,0)</f>
        <v>0</v>
      </c>
      <c r="CA141" s="240">
        <v>1</v>
      </c>
      <c r="CB141" s="240">
        <v>1</v>
      </c>
    </row>
    <row r="142" spans="1:80" x14ac:dyDescent="0.2">
      <c r="A142" s="241">
        <v>46</v>
      </c>
      <c r="B142" s="242" t="s">
        <v>259</v>
      </c>
      <c r="C142" s="243" t="s">
        <v>331</v>
      </c>
      <c r="D142" s="244" t="s">
        <v>192</v>
      </c>
      <c r="E142" s="245">
        <v>20.100000000000001</v>
      </c>
      <c r="F142" s="245"/>
      <c r="G142" s="246">
        <f>E142*F142</f>
        <v>0</v>
      </c>
      <c r="H142" s="247">
        <v>0.188</v>
      </c>
      <c r="I142" s="248">
        <f>E142*H142</f>
        <v>3.7788000000000004</v>
      </c>
      <c r="J142" s="247">
        <v>0</v>
      </c>
      <c r="K142" s="248">
        <f>E142*J142</f>
        <v>0</v>
      </c>
      <c r="O142" s="240">
        <v>2</v>
      </c>
      <c r="AA142" s="213">
        <v>1</v>
      </c>
      <c r="AB142" s="213">
        <v>1</v>
      </c>
      <c r="AC142" s="213">
        <v>1</v>
      </c>
      <c r="AZ142" s="213">
        <v>1</v>
      </c>
      <c r="BA142" s="213">
        <f>IF(AZ142=1,G142,0)</f>
        <v>0</v>
      </c>
      <c r="BB142" s="213">
        <f>IF(AZ142=2,G142,0)</f>
        <v>0</v>
      </c>
      <c r="BC142" s="213">
        <f>IF(AZ142=3,G142,0)</f>
        <v>0</v>
      </c>
      <c r="BD142" s="213">
        <f>IF(AZ142=4,G142,0)</f>
        <v>0</v>
      </c>
      <c r="BE142" s="213">
        <f>IF(AZ142=5,G142,0)</f>
        <v>0</v>
      </c>
      <c r="CA142" s="240">
        <v>1</v>
      </c>
      <c r="CB142" s="240">
        <v>1</v>
      </c>
    </row>
    <row r="143" spans="1:80" x14ac:dyDescent="0.2">
      <c r="A143" s="249"/>
      <c r="B143" s="253"/>
      <c r="C143" s="336" t="s">
        <v>420</v>
      </c>
      <c r="D143" s="337"/>
      <c r="E143" s="254">
        <v>20.100000000000001</v>
      </c>
      <c r="F143" s="255"/>
      <c r="G143" s="256"/>
      <c r="H143" s="257"/>
      <c r="I143" s="251"/>
      <c r="J143" s="258"/>
      <c r="K143" s="251"/>
      <c r="M143" s="252" t="s">
        <v>420</v>
      </c>
      <c r="O143" s="240"/>
    </row>
    <row r="144" spans="1:80" x14ac:dyDescent="0.2">
      <c r="A144" s="241">
        <v>47</v>
      </c>
      <c r="B144" s="242" t="s">
        <v>308</v>
      </c>
      <c r="C144" s="243" t="s">
        <v>309</v>
      </c>
      <c r="D144" s="244" t="s">
        <v>192</v>
      </c>
      <c r="E144" s="245">
        <v>7</v>
      </c>
      <c r="F144" s="245"/>
      <c r="G144" s="246">
        <f>E144*F144</f>
        <v>0</v>
      </c>
      <c r="H144" s="247">
        <v>0</v>
      </c>
      <c r="I144" s="248">
        <f>E144*H144</f>
        <v>0</v>
      </c>
      <c r="J144" s="247">
        <v>0</v>
      </c>
      <c r="K144" s="248">
        <f>E144*J144</f>
        <v>0</v>
      </c>
      <c r="O144" s="240">
        <v>2</v>
      </c>
      <c r="AA144" s="213">
        <v>1</v>
      </c>
      <c r="AB144" s="213">
        <v>0</v>
      </c>
      <c r="AC144" s="213">
        <v>0</v>
      </c>
      <c r="AZ144" s="213">
        <v>1</v>
      </c>
      <c r="BA144" s="213">
        <f>IF(AZ144=1,G144,0)</f>
        <v>0</v>
      </c>
      <c r="BB144" s="213">
        <f>IF(AZ144=2,G144,0)</f>
        <v>0</v>
      </c>
      <c r="BC144" s="213">
        <f>IF(AZ144=3,G144,0)</f>
        <v>0</v>
      </c>
      <c r="BD144" s="213">
        <f>IF(AZ144=4,G144,0)</f>
        <v>0</v>
      </c>
      <c r="BE144" s="213">
        <f>IF(AZ144=5,G144,0)</f>
        <v>0</v>
      </c>
      <c r="CA144" s="240">
        <v>1</v>
      </c>
      <c r="CB144" s="240">
        <v>0</v>
      </c>
    </row>
    <row r="145" spans="1:80" x14ac:dyDescent="0.2">
      <c r="A145" s="249"/>
      <c r="B145" s="250"/>
      <c r="C145" s="327"/>
      <c r="D145" s="328"/>
      <c r="E145" s="328"/>
      <c r="F145" s="328"/>
      <c r="G145" s="329"/>
      <c r="I145" s="251"/>
      <c r="K145" s="251"/>
      <c r="L145" s="252"/>
      <c r="O145" s="240">
        <v>3</v>
      </c>
    </row>
    <row r="146" spans="1:80" x14ac:dyDescent="0.2">
      <c r="A146" s="241">
        <v>48</v>
      </c>
      <c r="B146" s="242" t="s">
        <v>310</v>
      </c>
      <c r="C146" s="243" t="s">
        <v>311</v>
      </c>
      <c r="D146" s="244" t="s">
        <v>192</v>
      </c>
      <c r="E146" s="245">
        <v>7</v>
      </c>
      <c r="F146" s="245"/>
      <c r="G146" s="246">
        <f>E146*F146</f>
        <v>0</v>
      </c>
      <c r="H146" s="247">
        <v>0</v>
      </c>
      <c r="I146" s="248">
        <f>E146*H146</f>
        <v>0</v>
      </c>
      <c r="J146" s="247">
        <v>0</v>
      </c>
      <c r="K146" s="248">
        <f>E146*J146</f>
        <v>0</v>
      </c>
      <c r="O146" s="240">
        <v>2</v>
      </c>
      <c r="AA146" s="213">
        <v>1</v>
      </c>
      <c r="AB146" s="213">
        <v>1</v>
      </c>
      <c r="AC146" s="213">
        <v>1</v>
      </c>
      <c r="AZ146" s="213">
        <v>1</v>
      </c>
      <c r="BA146" s="213">
        <f>IF(AZ146=1,G146,0)</f>
        <v>0</v>
      </c>
      <c r="BB146" s="213">
        <f>IF(AZ146=2,G146,0)</f>
        <v>0</v>
      </c>
      <c r="BC146" s="213">
        <f>IF(AZ146=3,G146,0)</f>
        <v>0</v>
      </c>
      <c r="BD146" s="213">
        <f>IF(AZ146=4,G146,0)</f>
        <v>0</v>
      </c>
      <c r="BE146" s="213">
        <f>IF(AZ146=5,G146,0)</f>
        <v>0</v>
      </c>
      <c r="CA146" s="240">
        <v>1</v>
      </c>
      <c r="CB146" s="240">
        <v>1</v>
      </c>
    </row>
    <row r="147" spans="1:80" x14ac:dyDescent="0.2">
      <c r="A147" s="241">
        <v>49</v>
      </c>
      <c r="B147" s="242" t="s">
        <v>379</v>
      </c>
      <c r="C147" s="243" t="s">
        <v>380</v>
      </c>
      <c r="D147" s="244" t="s">
        <v>192</v>
      </c>
      <c r="E147" s="245">
        <v>7</v>
      </c>
      <c r="F147" s="245"/>
      <c r="G147" s="246">
        <f>E147*F147</f>
        <v>0</v>
      </c>
      <c r="H147" s="247">
        <v>0</v>
      </c>
      <c r="I147" s="248">
        <f>E147*H147</f>
        <v>0</v>
      </c>
      <c r="J147" s="247">
        <v>0</v>
      </c>
      <c r="K147" s="248">
        <f>E147*J147</f>
        <v>0</v>
      </c>
      <c r="O147" s="240">
        <v>2</v>
      </c>
      <c r="AA147" s="213">
        <v>1</v>
      </c>
      <c r="AB147" s="213">
        <v>1</v>
      </c>
      <c r="AC147" s="213">
        <v>1</v>
      </c>
      <c r="AZ147" s="213">
        <v>1</v>
      </c>
      <c r="BA147" s="213">
        <f>IF(AZ147=1,G147,0)</f>
        <v>0</v>
      </c>
      <c r="BB147" s="213">
        <f>IF(AZ147=2,G147,0)</f>
        <v>0</v>
      </c>
      <c r="BC147" s="213">
        <f>IF(AZ147=3,G147,0)</f>
        <v>0</v>
      </c>
      <c r="BD147" s="213">
        <f>IF(AZ147=4,G147,0)</f>
        <v>0</v>
      </c>
      <c r="BE147" s="213">
        <f>IF(AZ147=5,G147,0)</f>
        <v>0</v>
      </c>
      <c r="CA147" s="240">
        <v>1</v>
      </c>
      <c r="CB147" s="240">
        <v>1</v>
      </c>
    </row>
    <row r="148" spans="1:80" x14ac:dyDescent="0.2">
      <c r="A148" s="241">
        <v>50</v>
      </c>
      <c r="B148" s="242" t="s">
        <v>261</v>
      </c>
      <c r="C148" s="243" t="s">
        <v>330</v>
      </c>
      <c r="D148" s="244" t="s">
        <v>208</v>
      </c>
      <c r="E148" s="245">
        <v>20</v>
      </c>
      <c r="F148" s="245"/>
      <c r="G148" s="246">
        <f>E148*F148</f>
        <v>0</v>
      </c>
      <c r="H148" s="247">
        <v>4.5999999999999999E-2</v>
      </c>
      <c r="I148" s="248">
        <f>E148*H148</f>
        <v>0.91999999999999993</v>
      </c>
      <c r="J148" s="247"/>
      <c r="K148" s="248">
        <f>E148*J148</f>
        <v>0</v>
      </c>
      <c r="O148" s="240">
        <v>2</v>
      </c>
      <c r="AA148" s="213">
        <v>3</v>
      </c>
      <c r="AB148" s="213">
        <v>1</v>
      </c>
      <c r="AC148" s="213">
        <v>59217420</v>
      </c>
      <c r="AZ148" s="213">
        <v>1</v>
      </c>
      <c r="BA148" s="213">
        <f>IF(AZ148=1,G148,0)</f>
        <v>0</v>
      </c>
      <c r="BB148" s="213">
        <f>IF(AZ148=2,G148,0)</f>
        <v>0</v>
      </c>
      <c r="BC148" s="213">
        <f>IF(AZ148=3,G148,0)</f>
        <v>0</v>
      </c>
      <c r="BD148" s="213">
        <f>IF(AZ148=4,G148,0)</f>
        <v>0</v>
      </c>
      <c r="BE148" s="213">
        <f>IF(AZ148=5,G148,0)</f>
        <v>0</v>
      </c>
      <c r="CA148" s="240">
        <v>3</v>
      </c>
      <c r="CB148" s="240">
        <v>1</v>
      </c>
    </row>
    <row r="149" spans="1:80" x14ac:dyDescent="0.2">
      <c r="A149" s="241">
        <v>51</v>
      </c>
      <c r="B149" s="242" t="s">
        <v>319</v>
      </c>
      <c r="C149" s="243" t="s">
        <v>320</v>
      </c>
      <c r="D149" s="244" t="s">
        <v>208</v>
      </c>
      <c r="E149" s="245">
        <v>5</v>
      </c>
      <c r="F149" s="245"/>
      <c r="G149" s="246">
        <f>E149*F149</f>
        <v>0</v>
      </c>
      <c r="H149" s="247">
        <v>5.1999999999999998E-2</v>
      </c>
      <c r="I149" s="248">
        <f>E149*H149</f>
        <v>0.26</v>
      </c>
      <c r="J149" s="247"/>
      <c r="K149" s="248">
        <f>E149*J149</f>
        <v>0</v>
      </c>
      <c r="O149" s="240">
        <v>2</v>
      </c>
      <c r="AA149" s="213">
        <v>3</v>
      </c>
      <c r="AB149" s="213">
        <v>10</v>
      </c>
      <c r="AC149" s="213">
        <v>59217490</v>
      </c>
      <c r="AZ149" s="213">
        <v>1</v>
      </c>
      <c r="BA149" s="213">
        <f>IF(AZ149=1,G149,0)</f>
        <v>0</v>
      </c>
      <c r="BB149" s="213">
        <f>IF(AZ149=2,G149,0)</f>
        <v>0</v>
      </c>
      <c r="BC149" s="213">
        <f>IF(AZ149=3,G149,0)</f>
        <v>0</v>
      </c>
      <c r="BD149" s="213">
        <f>IF(AZ149=4,G149,0)</f>
        <v>0</v>
      </c>
      <c r="BE149" s="213">
        <f>IF(AZ149=5,G149,0)</f>
        <v>0</v>
      </c>
      <c r="CA149" s="240">
        <v>3</v>
      </c>
      <c r="CB149" s="240">
        <v>10</v>
      </c>
    </row>
    <row r="150" spans="1:80" x14ac:dyDescent="0.2">
      <c r="A150" s="241">
        <v>52</v>
      </c>
      <c r="B150" s="242" t="s">
        <v>321</v>
      </c>
      <c r="C150" s="243" t="s">
        <v>322</v>
      </c>
      <c r="D150" s="244" t="s">
        <v>208</v>
      </c>
      <c r="E150" s="245">
        <v>2</v>
      </c>
      <c r="F150" s="245"/>
      <c r="G150" s="246">
        <f>E150*F150</f>
        <v>0</v>
      </c>
      <c r="H150" s="247">
        <v>6.9000000000000006E-2</v>
      </c>
      <c r="I150" s="248">
        <f>E150*H150</f>
        <v>0.13800000000000001</v>
      </c>
      <c r="J150" s="247"/>
      <c r="K150" s="248">
        <f>E150*J150</f>
        <v>0</v>
      </c>
      <c r="O150" s="240">
        <v>2</v>
      </c>
      <c r="AA150" s="213">
        <v>3</v>
      </c>
      <c r="AB150" s="213">
        <v>1</v>
      </c>
      <c r="AC150" s="213">
        <v>59217491</v>
      </c>
      <c r="AZ150" s="213">
        <v>1</v>
      </c>
      <c r="BA150" s="213">
        <f>IF(AZ150=1,G150,0)</f>
        <v>0</v>
      </c>
      <c r="BB150" s="213">
        <f>IF(AZ150=2,G150,0)</f>
        <v>0</v>
      </c>
      <c r="BC150" s="213">
        <f>IF(AZ150=3,G150,0)</f>
        <v>0</v>
      </c>
      <c r="BD150" s="213">
        <f>IF(AZ150=4,G150,0)</f>
        <v>0</v>
      </c>
      <c r="BE150" s="213">
        <f>IF(AZ150=5,G150,0)</f>
        <v>0</v>
      </c>
      <c r="CA150" s="240">
        <v>3</v>
      </c>
      <c r="CB150" s="240">
        <v>1</v>
      </c>
    </row>
    <row r="151" spans="1:80" x14ac:dyDescent="0.2">
      <c r="A151" s="259"/>
      <c r="B151" s="260" t="s">
        <v>97</v>
      </c>
      <c r="C151" s="261" t="s">
        <v>257</v>
      </c>
      <c r="D151" s="262"/>
      <c r="E151" s="263"/>
      <c r="F151" s="264"/>
      <c r="G151" s="265">
        <f>SUM(G140:G150)</f>
        <v>0</v>
      </c>
      <c r="H151" s="266"/>
      <c r="I151" s="267">
        <f>SUM(I140:I150)</f>
        <v>6.3917999999999999</v>
      </c>
      <c r="J151" s="266"/>
      <c r="K151" s="267">
        <f>SUM(K140:K150)</f>
        <v>0</v>
      </c>
      <c r="O151" s="240">
        <v>4</v>
      </c>
      <c r="BA151" s="268">
        <f>SUM(BA140:BA150)</f>
        <v>0</v>
      </c>
      <c r="BB151" s="268">
        <f>SUM(BB140:BB150)</f>
        <v>0</v>
      </c>
      <c r="BC151" s="268">
        <f>SUM(BC140:BC150)</f>
        <v>0</v>
      </c>
      <c r="BD151" s="268">
        <f>SUM(BD140:BD150)</f>
        <v>0</v>
      </c>
      <c r="BE151" s="268">
        <f>SUM(BE140:BE150)</f>
        <v>0</v>
      </c>
    </row>
    <row r="152" spans="1:80" x14ac:dyDescent="0.2">
      <c r="A152" s="230" t="s">
        <v>93</v>
      </c>
      <c r="B152" s="231" t="s">
        <v>262</v>
      </c>
      <c r="C152" s="232" t="s">
        <v>263</v>
      </c>
      <c r="D152" s="233"/>
      <c r="E152" s="234"/>
      <c r="F152" s="234"/>
      <c r="G152" s="235"/>
      <c r="H152" s="236"/>
      <c r="I152" s="237"/>
      <c r="J152" s="238"/>
      <c r="K152" s="239"/>
      <c r="O152" s="240">
        <v>1</v>
      </c>
    </row>
    <row r="153" spans="1:80" x14ac:dyDescent="0.2">
      <c r="A153" s="241">
        <v>53</v>
      </c>
      <c r="B153" s="242" t="s">
        <v>265</v>
      </c>
      <c r="C153" s="243" t="s">
        <v>266</v>
      </c>
      <c r="D153" s="244" t="s">
        <v>444</v>
      </c>
      <c r="E153" s="245">
        <v>1</v>
      </c>
      <c r="F153" s="245"/>
      <c r="G153" s="246">
        <f>E153*F153</f>
        <v>0</v>
      </c>
      <c r="H153" s="247"/>
      <c r="I153" s="248">
        <f>E153*H153</f>
        <v>0</v>
      </c>
      <c r="J153" s="247"/>
      <c r="K153" s="248">
        <f>E153*J153</f>
        <v>0</v>
      </c>
      <c r="O153" s="240">
        <v>2</v>
      </c>
      <c r="AA153" s="213">
        <v>6</v>
      </c>
      <c r="AB153" s="213">
        <v>1</v>
      </c>
      <c r="AC153" s="213">
        <v>171156610600</v>
      </c>
      <c r="AZ153" s="213">
        <v>1</v>
      </c>
      <c r="BA153" s="213">
        <f>IF(AZ153=1,G153,0)</f>
        <v>0</v>
      </c>
      <c r="BB153" s="213">
        <f>IF(AZ153=2,G153,0)</f>
        <v>0</v>
      </c>
      <c r="BC153" s="213">
        <f>IF(AZ153=3,G153,0)</f>
        <v>0</v>
      </c>
      <c r="BD153" s="213">
        <f>IF(AZ153=4,G153,0)</f>
        <v>0</v>
      </c>
      <c r="BE153" s="213">
        <f>IF(AZ153=5,G153,0)</f>
        <v>0</v>
      </c>
      <c r="CA153" s="240">
        <v>6</v>
      </c>
      <c r="CB153" s="240">
        <v>1</v>
      </c>
    </row>
    <row r="154" spans="1:80" x14ac:dyDescent="0.2">
      <c r="A154" s="249"/>
      <c r="B154" s="250"/>
      <c r="C154" s="327"/>
      <c r="D154" s="328"/>
      <c r="E154" s="328"/>
      <c r="F154" s="328"/>
      <c r="G154" s="329"/>
      <c r="I154" s="251"/>
      <c r="K154" s="251"/>
      <c r="L154" s="252"/>
      <c r="O154" s="240">
        <v>3</v>
      </c>
    </row>
    <row r="155" spans="1:80" x14ac:dyDescent="0.2">
      <c r="A155" s="259"/>
      <c r="B155" s="260" t="s">
        <v>97</v>
      </c>
      <c r="C155" s="261" t="s">
        <v>264</v>
      </c>
      <c r="D155" s="262"/>
      <c r="E155" s="263"/>
      <c r="F155" s="264"/>
      <c r="G155" s="265">
        <f>SUM(G152:G154)</f>
        <v>0</v>
      </c>
      <c r="H155" s="266"/>
      <c r="I155" s="267">
        <f>SUM(I152:I154)</f>
        <v>0</v>
      </c>
      <c r="J155" s="266"/>
      <c r="K155" s="267">
        <f>SUM(K152:K154)</f>
        <v>0</v>
      </c>
      <c r="O155" s="240">
        <v>4</v>
      </c>
      <c r="BA155" s="268">
        <f>SUM(BA152:BA154)</f>
        <v>0</v>
      </c>
      <c r="BB155" s="268">
        <f>SUM(BB152:BB154)</f>
        <v>0</v>
      </c>
      <c r="BC155" s="268">
        <f>SUM(BC152:BC154)</f>
        <v>0</v>
      </c>
      <c r="BD155" s="268">
        <f>SUM(BD152:BD154)</f>
        <v>0</v>
      </c>
      <c r="BE155" s="268">
        <f>SUM(BE152:BE154)</f>
        <v>0</v>
      </c>
    </row>
    <row r="156" spans="1:80" x14ac:dyDescent="0.2">
      <c r="A156" s="230" t="s">
        <v>93</v>
      </c>
      <c r="B156" s="231" t="s">
        <v>267</v>
      </c>
      <c r="C156" s="232" t="s">
        <v>268</v>
      </c>
      <c r="D156" s="233"/>
      <c r="E156" s="234"/>
      <c r="F156" s="234"/>
      <c r="G156" s="235"/>
      <c r="H156" s="236"/>
      <c r="I156" s="237"/>
      <c r="J156" s="238"/>
      <c r="K156" s="239"/>
      <c r="O156" s="240">
        <v>1</v>
      </c>
    </row>
    <row r="157" spans="1:80" x14ac:dyDescent="0.2">
      <c r="A157" s="241">
        <v>54</v>
      </c>
      <c r="B157" s="242" t="s">
        <v>270</v>
      </c>
      <c r="C157" s="243" t="s">
        <v>271</v>
      </c>
      <c r="D157" s="244" t="s">
        <v>225</v>
      </c>
      <c r="E157" s="245">
        <v>81.127903278999995</v>
      </c>
      <c r="F157" s="245"/>
      <c r="G157" s="246">
        <f>E157*F157</f>
        <v>0</v>
      </c>
      <c r="H157" s="247">
        <v>0</v>
      </c>
      <c r="I157" s="248">
        <f>E157*H157</f>
        <v>0</v>
      </c>
      <c r="J157" s="247"/>
      <c r="K157" s="248">
        <f>E157*J157</f>
        <v>0</v>
      </c>
      <c r="O157" s="240">
        <v>2</v>
      </c>
      <c r="AA157" s="213">
        <v>7</v>
      </c>
      <c r="AB157" s="213">
        <v>1</v>
      </c>
      <c r="AC157" s="213">
        <v>2</v>
      </c>
      <c r="AZ157" s="213">
        <v>1</v>
      </c>
      <c r="BA157" s="213">
        <f>IF(AZ157=1,G157,0)</f>
        <v>0</v>
      </c>
      <c r="BB157" s="213">
        <f>IF(AZ157=2,G157,0)</f>
        <v>0</v>
      </c>
      <c r="BC157" s="213">
        <f>IF(AZ157=3,G157,0)</f>
        <v>0</v>
      </c>
      <c r="BD157" s="213">
        <f>IF(AZ157=4,G157,0)</f>
        <v>0</v>
      </c>
      <c r="BE157" s="213">
        <f>IF(AZ157=5,G157,0)</f>
        <v>0</v>
      </c>
      <c r="CA157" s="240">
        <v>7</v>
      </c>
      <c r="CB157" s="240">
        <v>1</v>
      </c>
    </row>
    <row r="158" spans="1:80" x14ac:dyDescent="0.2">
      <c r="A158" s="259"/>
      <c r="B158" s="260" t="s">
        <v>97</v>
      </c>
      <c r="C158" s="261" t="s">
        <v>269</v>
      </c>
      <c r="D158" s="262"/>
      <c r="E158" s="263"/>
      <c r="F158" s="264"/>
      <c r="G158" s="265">
        <f>SUM(G156:G157)</f>
        <v>0</v>
      </c>
      <c r="H158" s="266"/>
      <c r="I158" s="267">
        <f>SUM(I156:I157)</f>
        <v>0</v>
      </c>
      <c r="J158" s="266"/>
      <c r="K158" s="267">
        <f>SUM(K156:K157)</f>
        <v>0</v>
      </c>
      <c r="O158" s="240">
        <v>4</v>
      </c>
      <c r="BA158" s="268">
        <f>SUM(BA156:BA157)</f>
        <v>0</v>
      </c>
      <c r="BB158" s="268">
        <f>SUM(BB156:BB157)</f>
        <v>0</v>
      </c>
      <c r="BC158" s="268">
        <f>SUM(BC156:BC157)</f>
        <v>0</v>
      </c>
      <c r="BD158" s="268">
        <f>SUM(BD156:BD157)</f>
        <v>0</v>
      </c>
      <c r="BE158" s="268">
        <f>SUM(BE156:BE157)</f>
        <v>0</v>
      </c>
    </row>
    <row r="159" spans="1:80" x14ac:dyDescent="0.2">
      <c r="A159" s="230" t="s">
        <v>93</v>
      </c>
      <c r="B159" s="231" t="s">
        <v>272</v>
      </c>
      <c r="C159" s="232" t="s">
        <v>273</v>
      </c>
      <c r="D159" s="233"/>
      <c r="E159" s="234"/>
      <c r="F159" s="234"/>
      <c r="G159" s="235"/>
      <c r="H159" s="236"/>
      <c r="I159" s="237"/>
      <c r="J159" s="238"/>
      <c r="K159" s="239"/>
      <c r="O159" s="240">
        <v>1</v>
      </c>
    </row>
    <row r="160" spans="1:80" ht="22.5" x14ac:dyDescent="0.2">
      <c r="A160" s="241">
        <v>55</v>
      </c>
      <c r="B160" s="242" t="s">
        <v>275</v>
      </c>
      <c r="C160" s="243" t="s">
        <v>445</v>
      </c>
      <c r="D160" s="244" t="s">
        <v>96</v>
      </c>
      <c r="E160" s="245">
        <v>3</v>
      </c>
      <c r="F160" s="245"/>
      <c r="G160" s="246">
        <f>E160*F160</f>
        <v>0</v>
      </c>
      <c r="H160" s="247">
        <v>2.0000000000000001E-4</v>
      </c>
      <c r="I160" s="248">
        <f>E160*H160</f>
        <v>6.0000000000000006E-4</v>
      </c>
      <c r="J160" s="247">
        <v>0</v>
      </c>
      <c r="K160" s="248">
        <f>E160*J160</f>
        <v>0</v>
      </c>
      <c r="O160" s="240">
        <v>2</v>
      </c>
      <c r="AA160" s="213">
        <v>1</v>
      </c>
      <c r="AB160" s="213">
        <v>7</v>
      </c>
      <c r="AC160" s="213">
        <v>7</v>
      </c>
      <c r="AZ160" s="213">
        <v>2</v>
      </c>
      <c r="BA160" s="213">
        <f>IF(AZ160=1,G160,0)</f>
        <v>0</v>
      </c>
      <c r="BB160" s="213">
        <f>IF(AZ160=2,G160,0)</f>
        <v>0</v>
      </c>
      <c r="BC160" s="213">
        <f>IF(AZ160=3,G160,0)</f>
        <v>0</v>
      </c>
      <c r="BD160" s="213">
        <f>IF(AZ160=4,G160,0)</f>
        <v>0</v>
      </c>
      <c r="BE160" s="213">
        <f>IF(AZ160=5,G160,0)</f>
        <v>0</v>
      </c>
      <c r="CA160" s="240">
        <v>1</v>
      </c>
      <c r="CB160" s="240">
        <v>7</v>
      </c>
    </row>
    <row r="161" spans="1:80" ht="22.5" x14ac:dyDescent="0.2">
      <c r="A161" s="241">
        <v>56</v>
      </c>
      <c r="B161" s="242" t="s">
        <v>276</v>
      </c>
      <c r="C161" s="243" t="s">
        <v>446</v>
      </c>
      <c r="D161" s="244" t="s">
        <v>96</v>
      </c>
      <c r="E161" s="245">
        <v>2</v>
      </c>
      <c r="F161" s="245"/>
      <c r="G161" s="246">
        <f>E161*F161</f>
        <v>0</v>
      </c>
      <c r="H161" s="247">
        <v>2.0000000000000001E-4</v>
      </c>
      <c r="I161" s="248">
        <f>E161*H161</f>
        <v>4.0000000000000002E-4</v>
      </c>
      <c r="J161" s="247">
        <v>0</v>
      </c>
      <c r="K161" s="248">
        <f>E161*J161</f>
        <v>0</v>
      </c>
      <c r="O161" s="240">
        <v>2</v>
      </c>
      <c r="AA161" s="213">
        <v>1</v>
      </c>
      <c r="AB161" s="213">
        <v>7</v>
      </c>
      <c r="AC161" s="213">
        <v>7</v>
      </c>
      <c r="AZ161" s="213">
        <v>2</v>
      </c>
      <c r="BA161" s="213">
        <f>IF(AZ161=1,G161,0)</f>
        <v>0</v>
      </c>
      <c r="BB161" s="213">
        <f>IF(AZ161=2,G161,0)</f>
        <v>0</v>
      </c>
      <c r="BC161" s="213">
        <f>IF(AZ161=3,G161,0)</f>
        <v>0</v>
      </c>
      <c r="BD161" s="213">
        <f>IF(AZ161=4,G161,0)</f>
        <v>0</v>
      </c>
      <c r="BE161" s="213">
        <f>IF(AZ161=5,G161,0)</f>
        <v>0</v>
      </c>
      <c r="CA161" s="240">
        <v>1</v>
      </c>
      <c r="CB161" s="240">
        <v>7</v>
      </c>
    </row>
    <row r="162" spans="1:80" x14ac:dyDescent="0.2">
      <c r="A162" s="259"/>
      <c r="B162" s="260" t="s">
        <v>97</v>
      </c>
      <c r="C162" s="261" t="s">
        <v>274</v>
      </c>
      <c r="D162" s="262"/>
      <c r="E162" s="263"/>
      <c r="F162" s="264"/>
      <c r="G162" s="265">
        <f>SUM(G159:G161)</f>
        <v>0</v>
      </c>
      <c r="H162" s="266"/>
      <c r="I162" s="267">
        <f>SUM(I159:I161)</f>
        <v>1E-3</v>
      </c>
      <c r="J162" s="266"/>
      <c r="K162" s="267">
        <f>SUM(K159:K161)</f>
        <v>0</v>
      </c>
      <c r="O162" s="240">
        <v>4</v>
      </c>
      <c r="BA162" s="268">
        <f>SUM(BA159:BA161)</f>
        <v>0</v>
      </c>
      <c r="BB162" s="268">
        <f>SUM(BB159:BB161)</f>
        <v>0</v>
      </c>
      <c r="BC162" s="268">
        <f>SUM(BC159:BC161)</f>
        <v>0</v>
      </c>
      <c r="BD162" s="268">
        <f>SUM(BD159:BD161)</f>
        <v>0</v>
      </c>
      <c r="BE162" s="268">
        <f>SUM(BE159:BE161)</f>
        <v>0</v>
      </c>
    </row>
    <row r="163" spans="1:80" x14ac:dyDescent="0.2">
      <c r="A163" s="230" t="s">
        <v>93</v>
      </c>
      <c r="B163" s="231" t="s">
        <v>277</v>
      </c>
      <c r="C163" s="232" t="s">
        <v>278</v>
      </c>
      <c r="D163" s="233"/>
      <c r="E163" s="234"/>
      <c r="F163" s="234"/>
      <c r="G163" s="235"/>
      <c r="H163" s="236"/>
      <c r="I163" s="237"/>
      <c r="J163" s="238"/>
      <c r="K163" s="239"/>
      <c r="O163" s="240">
        <v>1</v>
      </c>
    </row>
    <row r="164" spans="1:80" x14ac:dyDescent="0.2">
      <c r="A164" s="241">
        <v>58</v>
      </c>
      <c r="B164" s="242" t="s">
        <v>280</v>
      </c>
      <c r="C164" s="243" t="s">
        <v>325</v>
      </c>
      <c r="D164" s="244" t="s">
        <v>225</v>
      </c>
      <c r="E164" s="245">
        <v>9.2059999999999995</v>
      </c>
      <c r="F164" s="245"/>
      <c r="G164" s="246">
        <f>E164*F164</f>
        <v>0</v>
      </c>
      <c r="H164" s="247">
        <v>0</v>
      </c>
      <c r="I164" s="248">
        <f>E164*H164</f>
        <v>0</v>
      </c>
      <c r="J164" s="247"/>
      <c r="K164" s="248">
        <f>E164*J164</f>
        <v>0</v>
      </c>
      <c r="O164" s="240">
        <v>2</v>
      </c>
      <c r="AA164" s="213">
        <v>8</v>
      </c>
      <c r="AB164" s="213">
        <v>0</v>
      </c>
      <c r="AC164" s="213">
        <v>3</v>
      </c>
      <c r="AZ164" s="213">
        <v>1</v>
      </c>
      <c r="BA164" s="213">
        <f>IF(AZ164=1,G164,0)</f>
        <v>0</v>
      </c>
      <c r="BB164" s="213">
        <f>IF(AZ164=2,G164,0)</f>
        <v>0</v>
      </c>
      <c r="BC164" s="213">
        <f>IF(AZ164=3,G164,0)</f>
        <v>0</v>
      </c>
      <c r="BD164" s="213">
        <f>IF(AZ164=4,G164,0)</f>
        <v>0</v>
      </c>
      <c r="BE164" s="213">
        <f>IF(AZ164=5,G164,0)</f>
        <v>0</v>
      </c>
      <c r="CA164" s="240">
        <v>8</v>
      </c>
      <c r="CB164" s="240">
        <v>0</v>
      </c>
    </row>
    <row r="165" spans="1:80" x14ac:dyDescent="0.2">
      <c r="A165" s="241">
        <v>59</v>
      </c>
      <c r="B165" s="242" t="s">
        <v>281</v>
      </c>
      <c r="C165" s="243" t="s">
        <v>282</v>
      </c>
      <c r="D165" s="244" t="s">
        <v>225</v>
      </c>
      <c r="E165" s="245">
        <v>9.2059999999999995</v>
      </c>
      <c r="F165" s="245"/>
      <c r="G165" s="246">
        <f>E165*F165</f>
        <v>0</v>
      </c>
      <c r="H165" s="247">
        <v>0</v>
      </c>
      <c r="I165" s="248">
        <f>E165*H165</f>
        <v>0</v>
      </c>
      <c r="J165" s="247"/>
      <c r="K165" s="248">
        <f>E165*J165</f>
        <v>0</v>
      </c>
      <c r="O165" s="240">
        <v>2</v>
      </c>
      <c r="AA165" s="213">
        <v>8</v>
      </c>
      <c r="AB165" s="213">
        <v>0</v>
      </c>
      <c r="AC165" s="213">
        <v>3</v>
      </c>
      <c r="AZ165" s="213">
        <v>1</v>
      </c>
      <c r="BA165" s="213">
        <f>IF(AZ165=1,G165,0)</f>
        <v>0</v>
      </c>
      <c r="BB165" s="213">
        <f>IF(AZ165=2,G165,0)</f>
        <v>0</v>
      </c>
      <c r="BC165" s="213">
        <f>IF(AZ165=3,G165,0)</f>
        <v>0</v>
      </c>
      <c r="BD165" s="213">
        <f>IF(AZ165=4,G165,0)</f>
        <v>0</v>
      </c>
      <c r="BE165" s="213">
        <f>IF(AZ165=5,G165,0)</f>
        <v>0</v>
      </c>
      <c r="CA165" s="240">
        <v>8</v>
      </c>
      <c r="CB165" s="240">
        <v>0</v>
      </c>
    </row>
    <row r="166" spans="1:80" x14ac:dyDescent="0.2">
      <c r="A166" s="259"/>
      <c r="B166" s="260" t="s">
        <v>97</v>
      </c>
      <c r="C166" s="261" t="s">
        <v>279</v>
      </c>
      <c r="D166" s="262"/>
      <c r="E166" s="263"/>
      <c r="F166" s="264"/>
      <c r="G166" s="265">
        <f>SUM(G163:G165)</f>
        <v>0</v>
      </c>
      <c r="H166" s="266"/>
      <c r="I166" s="267">
        <f>SUM(I163:I165)</f>
        <v>0</v>
      </c>
      <c r="J166" s="266"/>
      <c r="K166" s="267">
        <f>SUM(K163:K165)</f>
        <v>0</v>
      </c>
      <c r="O166" s="240">
        <v>4</v>
      </c>
      <c r="BA166" s="268">
        <f>SUM(BA163:BA165)</f>
        <v>0</v>
      </c>
      <c r="BB166" s="268">
        <f>SUM(BB163:BB165)</f>
        <v>0</v>
      </c>
      <c r="BC166" s="268">
        <f>SUM(BC163:BC165)</f>
        <v>0</v>
      </c>
      <c r="BD166" s="268">
        <f>SUM(BD163:BD165)</f>
        <v>0</v>
      </c>
      <c r="BE166" s="268">
        <f>SUM(BE163:BE165)</f>
        <v>0</v>
      </c>
    </row>
    <row r="167" spans="1:80" x14ac:dyDescent="0.2">
      <c r="E167" s="213"/>
    </row>
    <row r="168" spans="1:80" x14ac:dyDescent="0.2">
      <c r="E168" s="213"/>
    </row>
    <row r="169" spans="1:80" x14ac:dyDescent="0.2">
      <c r="E169" s="213"/>
    </row>
    <row r="170" spans="1:80" x14ac:dyDescent="0.2">
      <c r="E170" s="213"/>
    </row>
    <row r="171" spans="1:80" x14ac:dyDescent="0.2">
      <c r="E171" s="213"/>
    </row>
    <row r="172" spans="1:80" x14ac:dyDescent="0.2">
      <c r="E172" s="213"/>
    </row>
    <row r="173" spans="1:80" x14ac:dyDescent="0.2">
      <c r="E173" s="213"/>
    </row>
    <row r="174" spans="1:80" x14ac:dyDescent="0.2">
      <c r="E174" s="213"/>
    </row>
    <row r="175" spans="1:80" x14ac:dyDescent="0.2">
      <c r="E175" s="213"/>
    </row>
    <row r="176" spans="1:80" x14ac:dyDescent="0.2">
      <c r="E176" s="213"/>
    </row>
    <row r="177" spans="1:7" x14ac:dyDescent="0.2">
      <c r="E177" s="213"/>
    </row>
    <row r="178" spans="1:7" x14ac:dyDescent="0.2">
      <c r="E178" s="213"/>
    </row>
    <row r="179" spans="1:7" x14ac:dyDescent="0.2">
      <c r="E179" s="213"/>
    </row>
    <row r="180" spans="1:7" x14ac:dyDescent="0.2">
      <c r="E180" s="213"/>
    </row>
    <row r="181" spans="1:7" x14ac:dyDescent="0.2">
      <c r="E181" s="213"/>
    </row>
    <row r="182" spans="1:7" x14ac:dyDescent="0.2">
      <c r="E182" s="213"/>
    </row>
    <row r="183" spans="1:7" x14ac:dyDescent="0.2">
      <c r="E183" s="213"/>
    </row>
    <row r="184" spans="1:7" x14ac:dyDescent="0.2">
      <c r="E184" s="213"/>
    </row>
    <row r="185" spans="1:7" x14ac:dyDescent="0.2">
      <c r="E185" s="213"/>
    </row>
    <row r="186" spans="1:7" x14ac:dyDescent="0.2">
      <c r="E186" s="213"/>
    </row>
    <row r="187" spans="1:7" x14ac:dyDescent="0.2">
      <c r="E187" s="213"/>
    </row>
    <row r="188" spans="1:7" x14ac:dyDescent="0.2">
      <c r="E188" s="213"/>
    </row>
    <row r="189" spans="1:7" x14ac:dyDescent="0.2">
      <c r="E189" s="213"/>
    </row>
    <row r="190" spans="1:7" x14ac:dyDescent="0.2">
      <c r="A190" s="258"/>
      <c r="B190" s="258"/>
      <c r="C190" s="258"/>
      <c r="D190" s="258"/>
      <c r="E190" s="258"/>
      <c r="F190" s="258"/>
      <c r="G190" s="258"/>
    </row>
    <row r="191" spans="1:7" x14ac:dyDescent="0.2">
      <c r="A191" s="258"/>
      <c r="B191" s="258"/>
      <c r="C191" s="258"/>
      <c r="D191" s="258"/>
      <c r="E191" s="258"/>
      <c r="F191" s="258"/>
      <c r="G191" s="258"/>
    </row>
    <row r="192" spans="1:7" x14ac:dyDescent="0.2">
      <c r="A192" s="258"/>
      <c r="B192" s="258"/>
      <c r="C192" s="258"/>
      <c r="D192" s="258"/>
      <c r="E192" s="258"/>
      <c r="F192" s="258"/>
      <c r="G192" s="258"/>
    </row>
    <row r="193" spans="1:7" x14ac:dyDescent="0.2">
      <c r="A193" s="258"/>
      <c r="B193" s="258"/>
      <c r="C193" s="258"/>
      <c r="D193" s="258"/>
      <c r="E193" s="258"/>
      <c r="F193" s="258"/>
      <c r="G193" s="258"/>
    </row>
    <row r="194" spans="1:7" x14ac:dyDescent="0.2">
      <c r="E194" s="213"/>
    </row>
    <row r="195" spans="1:7" x14ac:dyDescent="0.2">
      <c r="E195" s="213"/>
    </row>
    <row r="196" spans="1:7" x14ac:dyDescent="0.2">
      <c r="E196" s="213"/>
    </row>
    <row r="197" spans="1:7" x14ac:dyDescent="0.2">
      <c r="E197" s="213"/>
    </row>
    <row r="198" spans="1:7" x14ac:dyDescent="0.2">
      <c r="E198" s="213"/>
    </row>
    <row r="199" spans="1:7" x14ac:dyDescent="0.2">
      <c r="E199" s="213"/>
    </row>
    <row r="200" spans="1:7" x14ac:dyDescent="0.2">
      <c r="E200" s="213"/>
    </row>
    <row r="201" spans="1:7" x14ac:dyDescent="0.2">
      <c r="E201" s="213"/>
    </row>
    <row r="202" spans="1:7" x14ac:dyDescent="0.2">
      <c r="E202" s="213"/>
    </row>
    <row r="203" spans="1:7" x14ac:dyDescent="0.2">
      <c r="E203" s="213"/>
    </row>
    <row r="204" spans="1:7" x14ac:dyDescent="0.2">
      <c r="E204" s="213"/>
    </row>
    <row r="205" spans="1:7" x14ac:dyDescent="0.2">
      <c r="E205" s="213"/>
    </row>
    <row r="206" spans="1:7" x14ac:dyDescent="0.2">
      <c r="E206" s="213"/>
    </row>
    <row r="207" spans="1:7" x14ac:dyDescent="0.2">
      <c r="E207" s="213"/>
    </row>
    <row r="208" spans="1:7" x14ac:dyDescent="0.2">
      <c r="E208" s="213"/>
    </row>
    <row r="209" spans="5:5" x14ac:dyDescent="0.2">
      <c r="E209" s="213"/>
    </row>
    <row r="210" spans="5:5" x14ac:dyDescent="0.2">
      <c r="E210" s="213"/>
    </row>
    <row r="211" spans="5:5" x14ac:dyDescent="0.2">
      <c r="E211" s="213"/>
    </row>
    <row r="212" spans="5:5" x14ac:dyDescent="0.2">
      <c r="E212" s="213"/>
    </row>
    <row r="213" spans="5:5" x14ac:dyDescent="0.2">
      <c r="E213" s="213"/>
    </row>
    <row r="214" spans="5:5" x14ac:dyDescent="0.2">
      <c r="E214" s="213"/>
    </row>
    <row r="215" spans="5:5" x14ac:dyDescent="0.2">
      <c r="E215" s="213"/>
    </row>
    <row r="216" spans="5:5" x14ac:dyDescent="0.2">
      <c r="E216" s="213"/>
    </row>
    <row r="217" spans="5:5" x14ac:dyDescent="0.2">
      <c r="E217" s="213"/>
    </row>
    <row r="218" spans="5:5" x14ac:dyDescent="0.2">
      <c r="E218" s="213"/>
    </row>
    <row r="219" spans="5:5" x14ac:dyDescent="0.2">
      <c r="E219" s="213"/>
    </row>
    <row r="220" spans="5:5" x14ac:dyDescent="0.2">
      <c r="E220" s="213"/>
    </row>
    <row r="221" spans="5:5" x14ac:dyDescent="0.2">
      <c r="E221" s="213"/>
    </row>
    <row r="222" spans="5:5" x14ac:dyDescent="0.2">
      <c r="E222" s="213"/>
    </row>
    <row r="223" spans="5:5" x14ac:dyDescent="0.2">
      <c r="E223" s="213"/>
    </row>
    <row r="224" spans="5:5" x14ac:dyDescent="0.2">
      <c r="E224" s="213"/>
    </row>
    <row r="225" spans="1:7" x14ac:dyDescent="0.2">
      <c r="A225" s="269"/>
      <c r="B225" s="269"/>
    </row>
    <row r="226" spans="1:7" x14ac:dyDescent="0.2">
      <c r="A226" s="258"/>
      <c r="B226" s="258"/>
      <c r="C226" s="270"/>
      <c r="D226" s="270"/>
      <c r="E226" s="271"/>
      <c r="F226" s="270"/>
      <c r="G226" s="272"/>
    </row>
    <row r="227" spans="1:7" x14ac:dyDescent="0.2">
      <c r="A227" s="273"/>
      <c r="B227" s="273"/>
      <c r="C227" s="258"/>
      <c r="D227" s="258"/>
      <c r="E227" s="274"/>
      <c r="F227" s="258"/>
      <c r="G227" s="258"/>
    </row>
    <row r="228" spans="1:7" x14ac:dyDescent="0.2">
      <c r="A228" s="258"/>
      <c r="B228" s="258"/>
      <c r="C228" s="258"/>
      <c r="D228" s="258"/>
      <c r="E228" s="274"/>
      <c r="F228" s="258"/>
      <c r="G228" s="258"/>
    </row>
    <row r="229" spans="1:7" x14ac:dyDescent="0.2">
      <c r="A229" s="258"/>
      <c r="B229" s="258"/>
      <c r="C229" s="258"/>
      <c r="D229" s="258"/>
      <c r="E229" s="274"/>
      <c r="F229" s="258"/>
      <c r="G229" s="258"/>
    </row>
    <row r="230" spans="1:7" x14ac:dyDescent="0.2">
      <c r="A230" s="258"/>
      <c r="B230" s="258"/>
      <c r="C230" s="258"/>
      <c r="D230" s="258"/>
      <c r="E230" s="274"/>
      <c r="F230" s="258"/>
      <c r="G230" s="258"/>
    </row>
    <row r="231" spans="1:7" x14ac:dyDescent="0.2">
      <c r="A231" s="258"/>
      <c r="B231" s="258"/>
      <c r="C231" s="258"/>
      <c r="D231" s="258"/>
      <c r="E231" s="274"/>
      <c r="F231" s="258"/>
      <c r="G231" s="258"/>
    </row>
    <row r="232" spans="1:7" x14ac:dyDescent="0.2">
      <c r="A232" s="258"/>
      <c r="B232" s="258"/>
      <c r="C232" s="258"/>
      <c r="D232" s="258"/>
      <c r="E232" s="274"/>
      <c r="F232" s="258"/>
      <c r="G232" s="258"/>
    </row>
    <row r="233" spans="1:7" x14ac:dyDescent="0.2">
      <c r="A233" s="258"/>
      <c r="B233" s="258"/>
      <c r="C233" s="258"/>
      <c r="D233" s="258"/>
      <c r="E233" s="274"/>
      <c r="F233" s="258"/>
      <c r="G233" s="258"/>
    </row>
    <row r="234" spans="1:7" x14ac:dyDescent="0.2">
      <c r="A234" s="258"/>
      <c r="B234" s="258"/>
      <c r="C234" s="258"/>
      <c r="D234" s="258"/>
      <c r="E234" s="274"/>
      <c r="F234" s="258"/>
      <c r="G234" s="258"/>
    </row>
    <row r="235" spans="1:7" x14ac:dyDescent="0.2">
      <c r="A235" s="258"/>
      <c r="B235" s="258"/>
      <c r="C235" s="258"/>
      <c r="D235" s="258"/>
      <c r="E235" s="274"/>
      <c r="F235" s="258"/>
      <c r="G235" s="258"/>
    </row>
    <row r="236" spans="1:7" x14ac:dyDescent="0.2">
      <c r="A236" s="258"/>
      <c r="B236" s="258"/>
      <c r="C236" s="258"/>
      <c r="D236" s="258"/>
      <c r="E236" s="274"/>
      <c r="F236" s="258"/>
      <c r="G236" s="258"/>
    </row>
    <row r="237" spans="1:7" x14ac:dyDescent="0.2">
      <c r="A237" s="258"/>
      <c r="B237" s="258"/>
      <c r="C237" s="258"/>
      <c r="D237" s="258"/>
      <c r="E237" s="274"/>
      <c r="F237" s="258"/>
      <c r="G237" s="258"/>
    </row>
    <row r="238" spans="1:7" x14ac:dyDescent="0.2">
      <c r="A238" s="258"/>
      <c r="B238" s="258"/>
      <c r="C238" s="258"/>
      <c r="D238" s="258"/>
      <c r="E238" s="274"/>
      <c r="F238" s="258"/>
      <c r="G238" s="258"/>
    </row>
    <row r="239" spans="1:7" x14ac:dyDescent="0.2">
      <c r="A239" s="258"/>
      <c r="B239" s="258"/>
      <c r="C239" s="258"/>
      <c r="D239" s="258"/>
      <c r="E239" s="274"/>
      <c r="F239" s="258"/>
      <c r="G239" s="258"/>
    </row>
  </sheetData>
  <mergeCells count="70">
    <mergeCell ref="C154:G154"/>
    <mergeCell ref="C143:D143"/>
    <mergeCell ref="C145:G145"/>
    <mergeCell ref="C130:G130"/>
    <mergeCell ref="C131:D131"/>
    <mergeCell ref="C133:D133"/>
    <mergeCell ref="C135:D135"/>
    <mergeCell ref="C122:D122"/>
    <mergeCell ref="C123:D123"/>
    <mergeCell ref="C124:D124"/>
    <mergeCell ref="C125:D125"/>
    <mergeCell ref="C126:D126"/>
    <mergeCell ref="C121:D121"/>
    <mergeCell ref="C103:D103"/>
    <mergeCell ref="C104:D104"/>
    <mergeCell ref="C105:D105"/>
    <mergeCell ref="C107:D107"/>
    <mergeCell ref="C111:D111"/>
    <mergeCell ref="C115:D115"/>
    <mergeCell ref="C116:D116"/>
    <mergeCell ref="C117:D117"/>
    <mergeCell ref="C120:D120"/>
    <mergeCell ref="C91:D91"/>
    <mergeCell ref="C93:D93"/>
    <mergeCell ref="C99:D99"/>
    <mergeCell ref="C85:G85"/>
    <mergeCell ref="C86:G86"/>
    <mergeCell ref="C87:D87"/>
    <mergeCell ref="C81:D81"/>
    <mergeCell ref="C53:D53"/>
    <mergeCell ref="C61:D61"/>
    <mergeCell ref="C63:D63"/>
    <mergeCell ref="C66:D66"/>
    <mergeCell ref="C70:D70"/>
    <mergeCell ref="C74:D74"/>
    <mergeCell ref="C76:D76"/>
    <mergeCell ref="C78:G78"/>
    <mergeCell ref="C79:D79"/>
    <mergeCell ref="C49:D49"/>
    <mergeCell ref="C32:D32"/>
    <mergeCell ref="C35:D35"/>
    <mergeCell ref="C37:D37"/>
    <mergeCell ref="C38:D38"/>
    <mergeCell ref="C42:D42"/>
    <mergeCell ref="C43:D43"/>
    <mergeCell ref="C44:D44"/>
    <mergeCell ref="C45:D45"/>
    <mergeCell ref="C46:D46"/>
    <mergeCell ref="C47:D47"/>
    <mergeCell ref="C48:D48"/>
    <mergeCell ref="C30:D30"/>
    <mergeCell ref="C16:D16"/>
    <mergeCell ref="C17:D17"/>
    <mergeCell ref="C18:D18"/>
    <mergeCell ref="C19:D19"/>
    <mergeCell ref="C20:D20"/>
    <mergeCell ref="C22:D22"/>
    <mergeCell ref="C23:D23"/>
    <mergeCell ref="C24:D24"/>
    <mergeCell ref="C25:D25"/>
    <mergeCell ref="C26:D26"/>
    <mergeCell ref="C28:D28"/>
    <mergeCell ref="C11:D11"/>
    <mergeCell ref="C14:G14"/>
    <mergeCell ref="C15:G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104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101</v>
      </c>
      <c r="B5" s="91"/>
      <c r="C5" s="92" t="s">
        <v>102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09" t="s">
        <v>154</v>
      </c>
      <c r="D8" s="309"/>
      <c r="E8" s="310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09"/>
      <c r="D9" s="309"/>
      <c r="E9" s="310"/>
      <c r="F9" s="86"/>
      <c r="G9" s="107"/>
      <c r="H9" s="108"/>
    </row>
    <row r="10" spans="1:57" x14ac:dyDescent="0.2">
      <c r="A10" s="102" t="s">
        <v>38</v>
      </c>
      <c r="B10" s="86"/>
      <c r="C10" s="309" t="s">
        <v>153</v>
      </c>
      <c r="D10" s="309"/>
      <c r="E10" s="309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09"/>
      <c r="D11" s="309"/>
      <c r="E11" s="309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11"/>
      <c r="D12" s="311"/>
      <c r="E12" s="311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00 OVN1'!E9</f>
        <v>0</v>
      </c>
      <c r="D15" s="130" t="str">
        <f>'SO 00 OVN1'!A14</f>
        <v>Ztížené výrobní podmínky</v>
      </c>
      <c r="E15" s="131"/>
      <c r="F15" s="132"/>
      <c r="G15" s="129">
        <f>'SO 00 OVN1'!I14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'SO 00 OVN1'!F9</f>
        <v>0</v>
      </c>
      <c r="D16" s="82" t="str">
        <f>'SO 00 OVN1'!A15</f>
        <v>Oborová přirážka</v>
      </c>
      <c r="E16" s="133"/>
      <c r="F16" s="134"/>
      <c r="G16" s="129">
        <f>'SO 00 OVN1'!I15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'SO 00 OVN1'!H9</f>
        <v>0</v>
      </c>
      <c r="D17" s="82" t="str">
        <f>'SO 00 OVN1'!A16</f>
        <v>Přesun stavebních kapacit</v>
      </c>
      <c r="E17" s="133"/>
      <c r="F17" s="134"/>
      <c r="G17" s="129">
        <f>'SO 00 OVN1'!I16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'SO 00 OVN1'!G9</f>
        <v>0</v>
      </c>
      <c r="D18" s="82" t="str">
        <f>'SO 00 OVN1'!A17</f>
        <v>Mimostaveništní doprava</v>
      </c>
      <c r="E18" s="133"/>
      <c r="F18" s="134"/>
      <c r="G18" s="129">
        <f>'SO 00 OVN1'!I17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'SO 00 OVN1'!A18</f>
        <v>Zařízení staveniště</v>
      </c>
      <c r="E19" s="133"/>
      <c r="F19" s="134"/>
      <c r="G19" s="129">
        <f>'SO 00 OVN1'!I18</f>
        <v>0</v>
      </c>
    </row>
    <row r="20" spans="1:7" ht="15.95" customHeight="1" x14ac:dyDescent="0.2">
      <c r="A20" s="137"/>
      <c r="B20" s="128"/>
      <c r="C20" s="129"/>
      <c r="D20" s="82" t="str">
        <f>'SO 00 OVN1'!A19</f>
        <v>Provoz investora</v>
      </c>
      <c r="E20" s="133"/>
      <c r="F20" s="134"/>
      <c r="G20" s="129">
        <f>'SO 00 OVN1'!I19</f>
        <v>0</v>
      </c>
    </row>
    <row r="21" spans="1:7" ht="15.95" customHeight="1" x14ac:dyDescent="0.2">
      <c r="A21" s="137" t="s">
        <v>25</v>
      </c>
      <c r="B21" s="128"/>
      <c r="C21" s="129">
        <f>'SO 00 OVN1'!I9</f>
        <v>0</v>
      </c>
      <c r="D21" s="82" t="str">
        <f>'SO 00 OVN1'!A20</f>
        <v>Kompletační činnost (IČD)</v>
      </c>
      <c r="E21" s="133"/>
      <c r="F21" s="134"/>
      <c r="G21" s="129">
        <f>'SO 00 OVN1'!I20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07" t="s">
        <v>56</v>
      </c>
      <c r="B23" s="308"/>
      <c r="C23" s="139">
        <f>C22+G23</f>
        <v>0</v>
      </c>
      <c r="D23" s="140" t="s">
        <v>57</v>
      </c>
      <c r="E23" s="141"/>
      <c r="F23" s="142"/>
      <c r="G23" s="129">
        <f>'SO 00 OVN1'!H22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13">
        <f>C23-F32</f>
        <v>0</v>
      </c>
      <c r="G30" s="314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13">
        <f>ROUND(PRODUCT(F30,C31/100),0)</f>
        <v>0</v>
      </c>
      <c r="G31" s="314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13">
        <v>0</v>
      </c>
      <c r="G32" s="314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13">
        <f>ROUND(PRODUCT(F32,C33/100),0)</f>
        <v>0</v>
      </c>
      <c r="G33" s="314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15">
        <f>ROUND(SUM(F30:F33),0)</f>
        <v>0</v>
      </c>
      <c r="G34" s="316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17"/>
      <c r="C37" s="317"/>
      <c r="D37" s="317"/>
      <c r="E37" s="317"/>
      <c r="F37" s="317"/>
      <c r="G37" s="317"/>
      <c r="H37" s="1" t="s">
        <v>2</v>
      </c>
    </row>
    <row r="38" spans="1:8" ht="12.75" customHeight="1" x14ac:dyDescent="0.2">
      <c r="A38" s="166"/>
      <c r="B38" s="317"/>
      <c r="C38" s="317"/>
      <c r="D38" s="317"/>
      <c r="E38" s="317"/>
      <c r="F38" s="317"/>
      <c r="G38" s="317"/>
      <c r="H38" s="1" t="s">
        <v>2</v>
      </c>
    </row>
    <row r="39" spans="1:8" x14ac:dyDescent="0.2">
      <c r="A39" s="166"/>
      <c r="B39" s="317"/>
      <c r="C39" s="317"/>
      <c r="D39" s="317"/>
      <c r="E39" s="317"/>
      <c r="F39" s="317"/>
      <c r="G39" s="317"/>
      <c r="H39" s="1" t="s">
        <v>2</v>
      </c>
    </row>
    <row r="40" spans="1:8" x14ac:dyDescent="0.2">
      <c r="A40" s="166"/>
      <c r="B40" s="317"/>
      <c r="C40" s="317"/>
      <c r="D40" s="317"/>
      <c r="E40" s="317"/>
      <c r="F40" s="317"/>
      <c r="G40" s="317"/>
      <c r="H40" s="1" t="s">
        <v>2</v>
      </c>
    </row>
    <row r="41" spans="1:8" x14ac:dyDescent="0.2">
      <c r="A41" s="166"/>
      <c r="B41" s="317"/>
      <c r="C41" s="317"/>
      <c r="D41" s="317"/>
      <c r="E41" s="317"/>
      <c r="F41" s="317"/>
      <c r="G41" s="317"/>
      <c r="H41" s="1" t="s">
        <v>2</v>
      </c>
    </row>
    <row r="42" spans="1:8" x14ac:dyDescent="0.2">
      <c r="A42" s="166"/>
      <c r="B42" s="317"/>
      <c r="C42" s="317"/>
      <c r="D42" s="317"/>
      <c r="E42" s="317"/>
      <c r="F42" s="317"/>
      <c r="G42" s="317"/>
      <c r="H42" s="1" t="s">
        <v>2</v>
      </c>
    </row>
    <row r="43" spans="1:8" x14ac:dyDescent="0.2">
      <c r="A43" s="166"/>
      <c r="B43" s="317"/>
      <c r="C43" s="317"/>
      <c r="D43" s="317"/>
      <c r="E43" s="317"/>
      <c r="F43" s="317"/>
      <c r="G43" s="317"/>
      <c r="H43" s="1" t="s">
        <v>2</v>
      </c>
    </row>
    <row r="44" spans="1:8" ht="12.75" customHeight="1" x14ac:dyDescent="0.2">
      <c r="A44" s="166"/>
      <c r="B44" s="317"/>
      <c r="C44" s="317"/>
      <c r="D44" s="317"/>
      <c r="E44" s="317"/>
      <c r="F44" s="317"/>
      <c r="G44" s="317"/>
      <c r="H44" s="1" t="s">
        <v>2</v>
      </c>
    </row>
    <row r="45" spans="1:8" ht="12.75" customHeight="1" x14ac:dyDescent="0.2">
      <c r="A45" s="166"/>
      <c r="B45" s="317"/>
      <c r="C45" s="317"/>
      <c r="D45" s="317"/>
      <c r="E45" s="317"/>
      <c r="F45" s="317"/>
      <c r="G45" s="317"/>
      <c r="H45" s="1" t="s">
        <v>2</v>
      </c>
    </row>
    <row r="46" spans="1:8" x14ac:dyDescent="0.2">
      <c r="B46" s="312"/>
      <c r="C46" s="312"/>
      <c r="D46" s="312"/>
      <c r="E46" s="312"/>
      <c r="F46" s="312"/>
      <c r="G46" s="312"/>
    </row>
    <row r="47" spans="1:8" x14ac:dyDescent="0.2">
      <c r="B47" s="312"/>
      <c r="C47" s="312"/>
      <c r="D47" s="312"/>
      <c r="E47" s="312"/>
      <c r="F47" s="312"/>
      <c r="G47" s="312"/>
    </row>
    <row r="48" spans="1:8" x14ac:dyDescent="0.2">
      <c r="B48" s="312"/>
      <c r="C48" s="312"/>
      <c r="D48" s="312"/>
      <c r="E48" s="312"/>
      <c r="F48" s="312"/>
      <c r="G48" s="312"/>
    </row>
    <row r="49" spans="2:7" x14ac:dyDescent="0.2">
      <c r="B49" s="312"/>
      <c r="C49" s="312"/>
      <c r="D49" s="312"/>
      <c r="E49" s="312"/>
      <c r="F49" s="312"/>
      <c r="G49" s="312"/>
    </row>
    <row r="50" spans="2:7" x14ac:dyDescent="0.2">
      <c r="B50" s="312"/>
      <c r="C50" s="312"/>
      <c r="D50" s="312"/>
      <c r="E50" s="312"/>
      <c r="F50" s="312"/>
      <c r="G50" s="312"/>
    </row>
    <row r="51" spans="2:7" x14ac:dyDescent="0.2">
      <c r="B51" s="312"/>
      <c r="C51" s="312"/>
      <c r="D51" s="312"/>
      <c r="E51" s="312"/>
      <c r="F51" s="312"/>
      <c r="G51" s="31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8" t="s">
        <v>3</v>
      </c>
      <c r="B1" s="319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57" ht="13.5" thickBot="1" x14ac:dyDescent="0.25">
      <c r="A2" s="320" t="s">
        <v>71</v>
      </c>
      <c r="B2" s="321"/>
      <c r="C2" s="173" t="s">
        <v>103</v>
      </c>
      <c r="D2" s="174"/>
      <c r="E2" s="175"/>
      <c r="F2" s="174"/>
      <c r="G2" s="322" t="s">
        <v>104</v>
      </c>
      <c r="H2" s="323"/>
      <c r="I2" s="324"/>
    </row>
    <row r="3" spans="1:57" ht="13.5" thickTop="1" x14ac:dyDescent="0.2">
      <c r="F3" s="108"/>
    </row>
    <row r="4" spans="1:57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57" ht="13.5" thickBot="1" x14ac:dyDescent="0.25"/>
    <row r="6" spans="1:57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57" s="108" customFormat="1" x14ac:dyDescent="0.2">
      <c r="A7" s="275" t="str">
        <f>'SO 00 OVN2'!B7</f>
        <v>00</v>
      </c>
      <c r="B7" s="62" t="str">
        <f>'SO 00 OVN2'!C7</f>
        <v>Ostatní náklady</v>
      </c>
      <c r="D7" s="185"/>
      <c r="E7" s="276">
        <f>'SO 00 OVN2'!BA26</f>
        <v>0</v>
      </c>
      <c r="F7" s="277">
        <f>'SO 00 OVN2'!BB26</f>
        <v>0</v>
      </c>
      <c r="G7" s="277">
        <f>'SO 00 OVN2'!BC26</f>
        <v>0</v>
      </c>
      <c r="H7" s="277">
        <f>'SO 00 OVN2'!BD26</f>
        <v>0</v>
      </c>
      <c r="I7" s="278">
        <f>'SO 00 OVN2'!BE26</f>
        <v>0</v>
      </c>
    </row>
    <row r="8" spans="1:57" s="108" customFormat="1" ht="13.5" thickBot="1" x14ac:dyDescent="0.25">
      <c r="A8" s="275" t="str">
        <f>'SO 00 OVN2'!B27</f>
        <v>000</v>
      </c>
      <c r="B8" s="62" t="str">
        <f>'SO 00 OVN2'!C27</f>
        <v>Vedlejší náklady</v>
      </c>
      <c r="D8" s="185"/>
      <c r="E8" s="276">
        <f>'SO 00 OVN2'!BA35</f>
        <v>0</v>
      </c>
      <c r="F8" s="277">
        <f>'SO 00 OVN2'!BB35</f>
        <v>0</v>
      </c>
      <c r="G8" s="277">
        <f>'SO 00 OVN2'!BC35</f>
        <v>0</v>
      </c>
      <c r="H8" s="277">
        <f>'SO 00 OVN2'!BD35</f>
        <v>0</v>
      </c>
      <c r="I8" s="278">
        <f>'SO 00 OVN2'!BE35</f>
        <v>0</v>
      </c>
    </row>
    <row r="9" spans="1:57" s="14" customFormat="1" ht="13.5" thickBot="1" x14ac:dyDescent="0.25">
      <c r="A9" s="186"/>
      <c r="B9" s="187" t="s">
        <v>74</v>
      </c>
      <c r="C9" s="187"/>
      <c r="D9" s="188"/>
      <c r="E9" s="189">
        <f>SUM(E7:E8)</f>
        <v>0</v>
      </c>
      <c r="F9" s="190">
        <f>SUM(F7:F8)</f>
        <v>0</v>
      </c>
      <c r="G9" s="190">
        <f>SUM(G7:G8)</f>
        <v>0</v>
      </c>
      <c r="H9" s="190">
        <f>SUM(H7:H8)</f>
        <v>0</v>
      </c>
      <c r="I9" s="191">
        <f>SUM(I7:I8)</f>
        <v>0</v>
      </c>
    </row>
    <row r="10" spans="1:57" x14ac:dyDescent="0.2">
      <c r="A10" s="108"/>
      <c r="B10" s="108"/>
      <c r="C10" s="108"/>
      <c r="D10" s="108"/>
      <c r="E10" s="108"/>
      <c r="F10" s="108"/>
      <c r="G10" s="108"/>
      <c r="H10" s="108"/>
      <c r="I10" s="108"/>
    </row>
    <row r="11" spans="1:57" ht="19.5" customHeight="1" x14ac:dyDescent="0.25">
      <c r="A11" s="177" t="s">
        <v>75</v>
      </c>
      <c r="B11" s="177"/>
      <c r="C11" s="177"/>
      <c r="D11" s="177"/>
      <c r="E11" s="177"/>
      <c r="F11" s="177"/>
      <c r="G11" s="192"/>
      <c r="H11" s="177"/>
      <c r="I11" s="177"/>
      <c r="BA11" s="114"/>
      <c r="BB11" s="114"/>
      <c r="BC11" s="114"/>
      <c r="BD11" s="114"/>
      <c r="BE11" s="114"/>
    </row>
    <row r="12" spans="1:57" ht="13.5" thickBot="1" x14ac:dyDescent="0.25"/>
    <row r="13" spans="1:57" x14ac:dyDescent="0.2">
      <c r="A13" s="143" t="s">
        <v>76</v>
      </c>
      <c r="B13" s="144"/>
      <c r="C13" s="144"/>
      <c r="D13" s="193"/>
      <c r="E13" s="194" t="s">
        <v>77</v>
      </c>
      <c r="F13" s="195" t="s">
        <v>13</v>
      </c>
      <c r="G13" s="196" t="s">
        <v>78</v>
      </c>
      <c r="H13" s="197"/>
      <c r="I13" s="198" t="s">
        <v>77</v>
      </c>
    </row>
    <row r="14" spans="1:57" x14ac:dyDescent="0.2">
      <c r="A14" s="137" t="s">
        <v>145</v>
      </c>
      <c r="B14" s="128"/>
      <c r="C14" s="128"/>
      <c r="D14" s="199"/>
      <c r="E14" s="200">
        <v>0</v>
      </c>
      <c r="F14" s="201">
        <v>0</v>
      </c>
      <c r="G14" s="202">
        <v>140000</v>
      </c>
      <c r="H14" s="203"/>
      <c r="I14" s="204">
        <f t="shared" ref="I14:I21" si="0">E14+F14*G14/100</f>
        <v>0</v>
      </c>
      <c r="BA14" s="1">
        <v>0</v>
      </c>
    </row>
    <row r="15" spans="1:57" x14ac:dyDescent="0.2">
      <c r="A15" s="137" t="s">
        <v>146</v>
      </c>
      <c r="B15" s="128"/>
      <c r="C15" s="128"/>
      <c r="D15" s="199"/>
      <c r="E15" s="200">
        <v>0</v>
      </c>
      <c r="F15" s="201">
        <v>0</v>
      </c>
      <c r="G15" s="202">
        <v>140000</v>
      </c>
      <c r="H15" s="203"/>
      <c r="I15" s="204">
        <f t="shared" si="0"/>
        <v>0</v>
      </c>
      <c r="BA15" s="1">
        <v>0</v>
      </c>
    </row>
    <row r="16" spans="1:57" x14ac:dyDescent="0.2">
      <c r="A16" s="137" t="s">
        <v>147</v>
      </c>
      <c r="B16" s="128"/>
      <c r="C16" s="128"/>
      <c r="D16" s="199"/>
      <c r="E16" s="200">
        <v>0</v>
      </c>
      <c r="F16" s="201">
        <v>0</v>
      </c>
      <c r="G16" s="202">
        <v>140000</v>
      </c>
      <c r="H16" s="203"/>
      <c r="I16" s="204">
        <f t="shared" si="0"/>
        <v>0</v>
      </c>
      <c r="BA16" s="1">
        <v>0</v>
      </c>
    </row>
    <row r="17" spans="1:53" x14ac:dyDescent="0.2">
      <c r="A17" s="137" t="s">
        <v>148</v>
      </c>
      <c r="B17" s="128"/>
      <c r="C17" s="128"/>
      <c r="D17" s="199"/>
      <c r="E17" s="200">
        <v>0</v>
      </c>
      <c r="F17" s="201">
        <v>0</v>
      </c>
      <c r="G17" s="202">
        <v>140000</v>
      </c>
      <c r="H17" s="203"/>
      <c r="I17" s="204">
        <f t="shared" si="0"/>
        <v>0</v>
      </c>
      <c r="BA17" s="1">
        <v>0</v>
      </c>
    </row>
    <row r="18" spans="1:53" x14ac:dyDescent="0.2">
      <c r="A18" s="137" t="s">
        <v>149</v>
      </c>
      <c r="B18" s="128"/>
      <c r="C18" s="128"/>
      <c r="D18" s="199"/>
      <c r="E18" s="200">
        <v>0</v>
      </c>
      <c r="F18" s="201">
        <v>0</v>
      </c>
      <c r="G18" s="202">
        <v>140000</v>
      </c>
      <c r="H18" s="203"/>
      <c r="I18" s="204">
        <f t="shared" si="0"/>
        <v>0</v>
      </c>
      <c r="BA18" s="1">
        <v>1</v>
      </c>
    </row>
    <row r="19" spans="1:53" x14ac:dyDescent="0.2">
      <c r="A19" s="137" t="s">
        <v>150</v>
      </c>
      <c r="B19" s="128"/>
      <c r="C19" s="128"/>
      <c r="D19" s="199"/>
      <c r="E19" s="200">
        <v>0</v>
      </c>
      <c r="F19" s="201">
        <v>0</v>
      </c>
      <c r="G19" s="202">
        <v>140000</v>
      </c>
      <c r="H19" s="203"/>
      <c r="I19" s="204">
        <f t="shared" si="0"/>
        <v>0</v>
      </c>
      <c r="BA19" s="1">
        <v>1</v>
      </c>
    </row>
    <row r="20" spans="1:53" x14ac:dyDescent="0.2">
      <c r="A20" s="137" t="s">
        <v>151</v>
      </c>
      <c r="B20" s="128"/>
      <c r="C20" s="128"/>
      <c r="D20" s="199"/>
      <c r="E20" s="200">
        <v>0</v>
      </c>
      <c r="F20" s="201">
        <v>0</v>
      </c>
      <c r="G20" s="202">
        <v>140000</v>
      </c>
      <c r="H20" s="203"/>
      <c r="I20" s="204">
        <f t="shared" si="0"/>
        <v>0</v>
      </c>
      <c r="BA20" s="1">
        <v>2</v>
      </c>
    </row>
    <row r="21" spans="1:53" x14ac:dyDescent="0.2">
      <c r="A21" s="137" t="s">
        <v>152</v>
      </c>
      <c r="B21" s="128"/>
      <c r="C21" s="128"/>
      <c r="D21" s="199"/>
      <c r="E21" s="200">
        <v>0</v>
      </c>
      <c r="F21" s="201">
        <v>0</v>
      </c>
      <c r="G21" s="202">
        <v>140000</v>
      </c>
      <c r="H21" s="203"/>
      <c r="I21" s="204">
        <f t="shared" si="0"/>
        <v>0</v>
      </c>
      <c r="BA21" s="1">
        <v>2</v>
      </c>
    </row>
    <row r="22" spans="1:53" ht="13.5" thickBot="1" x14ac:dyDescent="0.25">
      <c r="A22" s="205"/>
      <c r="B22" s="206" t="s">
        <v>79</v>
      </c>
      <c r="C22" s="207"/>
      <c r="D22" s="208"/>
      <c r="E22" s="209"/>
      <c r="F22" s="210"/>
      <c r="G22" s="210"/>
      <c r="H22" s="325">
        <f>SUM(I14:I21)</f>
        <v>0</v>
      </c>
      <c r="I22" s="326"/>
    </row>
    <row r="24" spans="1:53" x14ac:dyDescent="0.2">
      <c r="B24" s="14"/>
      <c r="F24" s="211"/>
      <c r="G24" s="212"/>
      <c r="H24" s="212"/>
      <c r="I24" s="46"/>
    </row>
    <row r="25" spans="1:53" x14ac:dyDescent="0.2">
      <c r="F25" s="211"/>
      <c r="G25" s="212"/>
      <c r="H25" s="212"/>
      <c r="I25" s="46"/>
    </row>
    <row r="26" spans="1:53" x14ac:dyDescent="0.2">
      <c r="F26" s="211"/>
      <c r="G26" s="212"/>
      <c r="H26" s="212"/>
      <c r="I26" s="46"/>
    </row>
    <row r="27" spans="1:53" x14ac:dyDescent="0.2">
      <c r="F27" s="211"/>
      <c r="G27" s="212"/>
      <c r="H27" s="212"/>
      <c r="I27" s="46"/>
    </row>
    <row r="28" spans="1:53" x14ac:dyDescent="0.2">
      <c r="F28" s="211"/>
      <c r="G28" s="212"/>
      <c r="H28" s="212"/>
      <c r="I28" s="46"/>
    </row>
    <row r="29" spans="1:53" x14ac:dyDescent="0.2">
      <c r="F29" s="211"/>
      <c r="G29" s="212"/>
      <c r="H29" s="212"/>
      <c r="I29" s="46"/>
    </row>
    <row r="30" spans="1:53" x14ac:dyDescent="0.2">
      <c r="F30" s="211"/>
      <c r="G30" s="212"/>
      <c r="H30" s="212"/>
      <c r="I30" s="46"/>
    </row>
    <row r="31" spans="1:53" x14ac:dyDescent="0.2">
      <c r="F31" s="211"/>
      <c r="G31" s="212"/>
      <c r="H31" s="212"/>
      <c r="I31" s="46"/>
    </row>
    <row r="32" spans="1:53" x14ac:dyDescent="0.2">
      <c r="F32" s="211"/>
      <c r="G32" s="212"/>
      <c r="H32" s="212"/>
      <c r="I32" s="46"/>
    </row>
    <row r="33" spans="6:9" x14ac:dyDescent="0.2">
      <c r="F33" s="211"/>
      <c r="G33" s="212"/>
      <c r="H33" s="212"/>
      <c r="I33" s="46"/>
    </row>
    <row r="34" spans="6:9" x14ac:dyDescent="0.2">
      <c r="F34" s="211"/>
      <c r="G34" s="212"/>
      <c r="H34" s="212"/>
      <c r="I34" s="46"/>
    </row>
    <row r="35" spans="6:9" x14ac:dyDescent="0.2">
      <c r="F35" s="211"/>
      <c r="G35" s="212"/>
      <c r="H35" s="212"/>
      <c r="I35" s="46"/>
    </row>
    <row r="36" spans="6:9" x14ac:dyDescent="0.2">
      <c r="F36" s="211"/>
      <c r="G36" s="212"/>
      <c r="H36" s="212"/>
      <c r="I36" s="46"/>
    </row>
    <row r="37" spans="6:9" x14ac:dyDescent="0.2">
      <c r="F37" s="211"/>
      <c r="G37" s="212"/>
      <c r="H37" s="212"/>
      <c r="I37" s="46"/>
    </row>
    <row r="38" spans="6:9" x14ac:dyDescent="0.2">
      <c r="F38" s="211"/>
      <c r="G38" s="212"/>
      <c r="H38" s="212"/>
      <c r="I38" s="46"/>
    </row>
    <row r="39" spans="6:9" x14ac:dyDescent="0.2">
      <c r="F39" s="211"/>
      <c r="G39" s="212"/>
      <c r="H39" s="212"/>
      <c r="I39" s="46"/>
    </row>
    <row r="40" spans="6:9" x14ac:dyDescent="0.2">
      <c r="F40" s="211"/>
      <c r="G40" s="212"/>
      <c r="H40" s="212"/>
      <c r="I40" s="46"/>
    </row>
    <row r="41" spans="6:9" x14ac:dyDescent="0.2">
      <c r="F41" s="211"/>
      <c r="G41" s="212"/>
      <c r="H41" s="212"/>
      <c r="I41" s="46"/>
    </row>
    <row r="42" spans="6:9" x14ac:dyDescent="0.2">
      <c r="F42" s="211"/>
      <c r="G42" s="212"/>
      <c r="H42" s="212"/>
      <c r="I42" s="46"/>
    </row>
    <row r="43" spans="6:9" x14ac:dyDescent="0.2">
      <c r="F43" s="211"/>
      <c r="G43" s="212"/>
      <c r="H43" s="212"/>
      <c r="I43" s="46"/>
    </row>
    <row r="44" spans="6:9" x14ac:dyDescent="0.2">
      <c r="F44" s="211"/>
      <c r="G44" s="212"/>
      <c r="H44" s="212"/>
      <c r="I44" s="46"/>
    </row>
    <row r="45" spans="6:9" x14ac:dyDescent="0.2">
      <c r="F45" s="211"/>
      <c r="G45" s="212"/>
      <c r="H45" s="212"/>
      <c r="I45" s="46"/>
    </row>
    <row r="46" spans="6:9" x14ac:dyDescent="0.2">
      <c r="F46" s="211"/>
      <c r="G46" s="212"/>
      <c r="H46" s="212"/>
      <c r="I46" s="46"/>
    </row>
    <row r="47" spans="6:9" x14ac:dyDescent="0.2">
      <c r="F47" s="211"/>
      <c r="G47" s="212"/>
      <c r="H47" s="212"/>
      <c r="I47" s="46"/>
    </row>
    <row r="48" spans="6:9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8"/>
  <sheetViews>
    <sheetView showGridLines="0" showZeros="0" zoomScaleNormal="100" zoomScaleSheetLayoutView="100" workbookViewId="0">
      <selection activeCell="F24" sqref="F24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30" t="s">
        <v>80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18" t="s">
        <v>3</v>
      </c>
      <c r="B3" s="319"/>
      <c r="C3" s="167" t="s">
        <v>100</v>
      </c>
      <c r="D3" s="217"/>
      <c r="E3" s="218" t="s">
        <v>81</v>
      </c>
      <c r="F3" s="219" t="str">
        <f>'SO 00 OVN1'!H1</f>
        <v>51-2017</v>
      </c>
      <c r="G3" s="220"/>
    </row>
    <row r="4" spans="1:80" ht="13.5" thickBot="1" x14ac:dyDescent="0.25">
      <c r="A4" s="331" t="s">
        <v>71</v>
      </c>
      <c r="B4" s="321"/>
      <c r="C4" s="173" t="s">
        <v>103</v>
      </c>
      <c r="D4" s="221"/>
      <c r="E4" s="332" t="str">
        <f>'SO 00 OVN1'!G2</f>
        <v>Lokalita Uherský Brod</v>
      </c>
      <c r="F4" s="333"/>
      <c r="G4" s="334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105</v>
      </c>
      <c r="C7" s="232" t="s">
        <v>106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108</v>
      </c>
      <c r="C8" s="243" t="s">
        <v>109</v>
      </c>
      <c r="D8" s="244" t="s">
        <v>110</v>
      </c>
      <c r="E8" s="245">
        <v>1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ht="22.5" x14ac:dyDescent="0.2">
      <c r="A9" s="249"/>
      <c r="B9" s="250"/>
      <c r="C9" s="327" t="s">
        <v>111</v>
      </c>
      <c r="D9" s="328"/>
      <c r="E9" s="328"/>
      <c r="F9" s="328"/>
      <c r="G9" s="329"/>
      <c r="I9" s="251"/>
      <c r="K9" s="251"/>
      <c r="L9" s="252" t="s">
        <v>111</v>
      </c>
      <c r="O9" s="240">
        <v>3</v>
      </c>
    </row>
    <row r="10" spans="1:80" ht="6.75" customHeight="1" x14ac:dyDescent="0.2">
      <c r="A10" s="249"/>
      <c r="B10" s="250"/>
      <c r="C10" s="327"/>
      <c r="D10" s="328"/>
      <c r="E10" s="328"/>
      <c r="F10" s="328"/>
      <c r="G10" s="329"/>
      <c r="I10" s="251"/>
      <c r="K10" s="251"/>
      <c r="L10" s="252" t="s">
        <v>112</v>
      </c>
      <c r="O10" s="240">
        <v>3</v>
      </c>
    </row>
    <row r="11" spans="1:80" x14ac:dyDescent="0.2">
      <c r="A11" s="241">
        <v>2</v>
      </c>
      <c r="B11" s="242" t="s">
        <v>113</v>
      </c>
      <c r="C11" s="243" t="s">
        <v>426</v>
      </c>
      <c r="D11" s="244" t="s">
        <v>110</v>
      </c>
      <c r="E11" s="245">
        <v>1</v>
      </c>
      <c r="F11" s="245"/>
      <c r="G11" s="246">
        <f>E11*F11</f>
        <v>0</v>
      </c>
      <c r="H11" s="247">
        <v>0</v>
      </c>
      <c r="I11" s="248">
        <f>E11*H11</f>
        <v>0</v>
      </c>
      <c r="J11" s="247">
        <v>0</v>
      </c>
      <c r="K11" s="248">
        <f>E11*J11</f>
        <v>0</v>
      </c>
      <c r="O11" s="240">
        <v>2</v>
      </c>
      <c r="AA11" s="213">
        <v>1</v>
      </c>
      <c r="AB11" s="213">
        <v>1</v>
      </c>
      <c r="AC11" s="213">
        <v>1</v>
      </c>
      <c r="AZ11" s="213">
        <v>1</v>
      </c>
      <c r="BA11" s="213">
        <f>IF(AZ11=1,G11,0)</f>
        <v>0</v>
      </c>
      <c r="BB11" s="213">
        <f>IF(AZ11=2,G11,0)</f>
        <v>0</v>
      </c>
      <c r="BC11" s="213">
        <f>IF(AZ11=3,G11,0)</f>
        <v>0</v>
      </c>
      <c r="BD11" s="213">
        <f>IF(AZ11=4,G11,0)</f>
        <v>0</v>
      </c>
      <c r="BE11" s="213">
        <f>IF(AZ11=5,G11,0)</f>
        <v>0</v>
      </c>
      <c r="CA11" s="240">
        <v>1</v>
      </c>
      <c r="CB11" s="240">
        <v>1</v>
      </c>
    </row>
    <row r="12" spans="1:80" ht="27" customHeight="1" x14ac:dyDescent="0.2">
      <c r="A12" s="249"/>
      <c r="B12" s="250"/>
      <c r="C12" s="327" t="s">
        <v>114</v>
      </c>
      <c r="D12" s="328"/>
      <c r="E12" s="328"/>
      <c r="F12" s="328"/>
      <c r="G12" s="329"/>
      <c r="I12" s="251"/>
      <c r="K12" s="251"/>
      <c r="L12" s="252" t="s">
        <v>114</v>
      </c>
      <c r="O12" s="240">
        <v>3</v>
      </c>
    </row>
    <row r="13" spans="1:80" x14ac:dyDescent="0.2">
      <c r="A13" s="241">
        <v>3</v>
      </c>
      <c r="B13" s="242" t="s">
        <v>115</v>
      </c>
      <c r="C13" s="243" t="s">
        <v>116</v>
      </c>
      <c r="D13" s="244" t="s">
        <v>110</v>
      </c>
      <c r="E13" s="245">
        <v>1</v>
      </c>
      <c r="F13" s="245"/>
      <c r="G13" s="246">
        <f>E13*F13</f>
        <v>0</v>
      </c>
      <c r="H13" s="247">
        <v>0</v>
      </c>
      <c r="I13" s="248">
        <f>E13*H13</f>
        <v>0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249"/>
      <c r="B14" s="250"/>
      <c r="C14" s="327" t="s">
        <v>117</v>
      </c>
      <c r="D14" s="328"/>
      <c r="E14" s="328"/>
      <c r="F14" s="328"/>
      <c r="G14" s="329"/>
      <c r="I14" s="251"/>
      <c r="K14" s="251"/>
      <c r="L14" s="252" t="s">
        <v>117</v>
      </c>
      <c r="O14" s="240">
        <v>3</v>
      </c>
    </row>
    <row r="15" spans="1:80" x14ac:dyDescent="0.2">
      <c r="A15" s="241">
        <v>4</v>
      </c>
      <c r="B15" s="242" t="s">
        <v>118</v>
      </c>
      <c r="C15" s="243" t="s">
        <v>119</v>
      </c>
      <c r="D15" s="244" t="s">
        <v>110</v>
      </c>
      <c r="E15" s="245">
        <v>1</v>
      </c>
      <c r="F15" s="245"/>
      <c r="G15" s="246">
        <f>E15*F15</f>
        <v>0</v>
      </c>
      <c r="H15" s="247">
        <v>0</v>
      </c>
      <c r="I15" s="248">
        <f>E15*H15</f>
        <v>0</v>
      </c>
      <c r="J15" s="247">
        <v>0</v>
      </c>
      <c r="K15" s="248">
        <f>E15*J15</f>
        <v>0</v>
      </c>
      <c r="O15" s="240">
        <v>2</v>
      </c>
      <c r="AA15" s="213">
        <v>1</v>
      </c>
      <c r="AB15" s="213">
        <v>1</v>
      </c>
      <c r="AC15" s="213">
        <v>1</v>
      </c>
      <c r="AZ15" s="213">
        <v>1</v>
      </c>
      <c r="BA15" s="213">
        <f>IF(AZ15=1,G15,0)</f>
        <v>0</v>
      </c>
      <c r="BB15" s="213">
        <f>IF(AZ15=2,G15,0)</f>
        <v>0</v>
      </c>
      <c r="BC15" s="213">
        <f>IF(AZ15=3,G15,0)</f>
        <v>0</v>
      </c>
      <c r="BD15" s="213">
        <f>IF(AZ15=4,G15,0)</f>
        <v>0</v>
      </c>
      <c r="BE15" s="213">
        <f>IF(AZ15=5,G15,0)</f>
        <v>0</v>
      </c>
      <c r="CA15" s="240">
        <v>1</v>
      </c>
      <c r="CB15" s="240">
        <v>1</v>
      </c>
    </row>
    <row r="16" spans="1:80" x14ac:dyDescent="0.2">
      <c r="A16" s="249"/>
      <c r="B16" s="250"/>
      <c r="C16" s="327" t="s">
        <v>120</v>
      </c>
      <c r="D16" s="328"/>
      <c r="E16" s="328"/>
      <c r="F16" s="328"/>
      <c r="G16" s="329"/>
      <c r="I16" s="251"/>
      <c r="K16" s="251"/>
      <c r="L16" s="252" t="s">
        <v>120</v>
      </c>
      <c r="O16" s="240">
        <v>3</v>
      </c>
    </row>
    <row r="17" spans="1:80" ht="25.5" customHeight="1" x14ac:dyDescent="0.2">
      <c r="A17" s="249"/>
      <c r="B17" s="250"/>
      <c r="C17" s="327" t="s">
        <v>121</v>
      </c>
      <c r="D17" s="328"/>
      <c r="E17" s="328"/>
      <c r="F17" s="328"/>
      <c r="G17" s="329"/>
      <c r="I17" s="251"/>
      <c r="K17" s="251"/>
      <c r="L17" s="252" t="s">
        <v>121</v>
      </c>
      <c r="O17" s="240">
        <v>3</v>
      </c>
    </row>
    <row r="18" spans="1:80" ht="22.5" x14ac:dyDescent="0.2">
      <c r="A18" s="241">
        <v>5</v>
      </c>
      <c r="B18" s="242" t="s">
        <v>122</v>
      </c>
      <c r="C18" s="243" t="s">
        <v>123</v>
      </c>
      <c r="D18" s="244" t="s">
        <v>110</v>
      </c>
      <c r="E18" s="245">
        <v>1</v>
      </c>
      <c r="F18" s="245"/>
      <c r="G18" s="246">
        <f>E18*F18</f>
        <v>0</v>
      </c>
      <c r="H18" s="247">
        <v>0</v>
      </c>
      <c r="I18" s="248">
        <f>E18*H18</f>
        <v>0</v>
      </c>
      <c r="J18" s="247">
        <v>0</v>
      </c>
      <c r="K18" s="248">
        <f>E18*J18</f>
        <v>0</v>
      </c>
      <c r="O18" s="240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40">
        <v>1</v>
      </c>
      <c r="CB18" s="240">
        <v>1</v>
      </c>
    </row>
    <row r="19" spans="1:80" x14ac:dyDescent="0.2">
      <c r="A19" s="249"/>
      <c r="B19" s="250"/>
      <c r="C19" s="327" t="s">
        <v>124</v>
      </c>
      <c r="D19" s="328"/>
      <c r="E19" s="328"/>
      <c r="F19" s="328"/>
      <c r="G19" s="329"/>
      <c r="I19" s="251"/>
      <c r="K19" s="251"/>
      <c r="L19" s="252" t="s">
        <v>124</v>
      </c>
      <c r="O19" s="240">
        <v>3</v>
      </c>
    </row>
    <row r="20" spans="1:80" ht="22.5" x14ac:dyDescent="0.2">
      <c r="A20" s="241">
        <v>6</v>
      </c>
      <c r="B20" s="242" t="s">
        <v>125</v>
      </c>
      <c r="C20" s="243" t="s">
        <v>126</v>
      </c>
      <c r="D20" s="244" t="s">
        <v>110</v>
      </c>
      <c r="E20" s="245">
        <v>1</v>
      </c>
      <c r="F20" s="245"/>
      <c r="G20" s="246">
        <f>E20*F20</f>
        <v>0</v>
      </c>
      <c r="H20" s="247">
        <v>0</v>
      </c>
      <c r="I20" s="248">
        <f>E20*H20</f>
        <v>0</v>
      </c>
      <c r="J20" s="247">
        <v>0</v>
      </c>
      <c r="K20" s="248">
        <f>E20*J20</f>
        <v>0</v>
      </c>
      <c r="O20" s="240">
        <v>2</v>
      </c>
      <c r="AA20" s="213">
        <v>1</v>
      </c>
      <c r="AB20" s="213">
        <v>1</v>
      </c>
      <c r="AC20" s="213">
        <v>1</v>
      </c>
      <c r="AZ20" s="213">
        <v>1</v>
      </c>
      <c r="BA20" s="213">
        <f>IF(AZ20=1,G20,0)</f>
        <v>0</v>
      </c>
      <c r="BB20" s="213">
        <f>IF(AZ20=2,G20,0)</f>
        <v>0</v>
      </c>
      <c r="BC20" s="213">
        <f>IF(AZ20=3,G20,0)</f>
        <v>0</v>
      </c>
      <c r="BD20" s="213">
        <f>IF(AZ20=4,G20,0)</f>
        <v>0</v>
      </c>
      <c r="BE20" s="213">
        <f>IF(AZ20=5,G20,0)</f>
        <v>0</v>
      </c>
      <c r="CA20" s="240">
        <v>1</v>
      </c>
      <c r="CB20" s="240">
        <v>1</v>
      </c>
    </row>
    <row r="21" spans="1:80" ht="22.5" x14ac:dyDescent="0.2">
      <c r="A21" s="241">
        <v>7</v>
      </c>
      <c r="B21" s="242" t="s">
        <v>127</v>
      </c>
      <c r="C21" s="243" t="s">
        <v>128</v>
      </c>
      <c r="D21" s="244" t="s">
        <v>110</v>
      </c>
      <c r="E21" s="245">
        <v>1</v>
      </c>
      <c r="F21" s="245"/>
      <c r="G21" s="246">
        <f>E21*F21</f>
        <v>0</v>
      </c>
      <c r="H21" s="247">
        <v>0</v>
      </c>
      <c r="I21" s="248">
        <f>E21*H21</f>
        <v>0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x14ac:dyDescent="0.2">
      <c r="A22" s="249"/>
      <c r="B22" s="250"/>
      <c r="C22" s="327" t="s">
        <v>129</v>
      </c>
      <c r="D22" s="328"/>
      <c r="E22" s="328"/>
      <c r="F22" s="328"/>
      <c r="G22" s="329"/>
      <c r="I22" s="251"/>
      <c r="K22" s="251"/>
      <c r="L22" s="252" t="s">
        <v>129</v>
      </c>
      <c r="O22" s="240">
        <v>3</v>
      </c>
    </row>
    <row r="23" spans="1:80" x14ac:dyDescent="0.2">
      <c r="A23" s="249"/>
      <c r="B23" s="250"/>
      <c r="C23" s="327" t="s">
        <v>130</v>
      </c>
      <c r="D23" s="328"/>
      <c r="E23" s="328"/>
      <c r="F23" s="328"/>
      <c r="G23" s="329"/>
      <c r="I23" s="251"/>
      <c r="K23" s="251"/>
      <c r="L23" s="252" t="s">
        <v>130</v>
      </c>
      <c r="O23" s="240">
        <v>3</v>
      </c>
    </row>
    <row r="24" spans="1:80" x14ac:dyDescent="0.2">
      <c r="A24" s="241">
        <v>8</v>
      </c>
      <c r="B24" s="280" t="s">
        <v>131</v>
      </c>
      <c r="C24" s="281" t="s">
        <v>427</v>
      </c>
      <c r="D24" s="282" t="s">
        <v>110</v>
      </c>
      <c r="E24" s="283">
        <v>1</v>
      </c>
      <c r="F24" s="283"/>
      <c r="G24" s="284">
        <f>E24*F24</f>
        <v>0</v>
      </c>
      <c r="H24" s="247">
        <v>0</v>
      </c>
      <c r="I24" s="248">
        <f>E24*H24</f>
        <v>0</v>
      </c>
      <c r="J24" s="247">
        <v>0</v>
      </c>
      <c r="K24" s="248">
        <f>E24*J24</f>
        <v>0</v>
      </c>
      <c r="O24" s="240">
        <v>2</v>
      </c>
      <c r="AA24" s="213">
        <v>1</v>
      </c>
      <c r="AB24" s="213">
        <v>1</v>
      </c>
      <c r="AC24" s="213">
        <v>1</v>
      </c>
      <c r="AZ24" s="213">
        <v>1</v>
      </c>
      <c r="BA24" s="213">
        <f>IF(AZ24=1,G24,0)</f>
        <v>0</v>
      </c>
      <c r="BB24" s="213">
        <f>IF(AZ24=2,G24,0)</f>
        <v>0</v>
      </c>
      <c r="BC24" s="213">
        <f>IF(AZ24=3,G24,0)</f>
        <v>0</v>
      </c>
      <c r="BD24" s="213">
        <f>IF(AZ24=4,G24,0)</f>
        <v>0</v>
      </c>
      <c r="BE24" s="213">
        <f>IF(AZ24=5,G24,0)</f>
        <v>0</v>
      </c>
      <c r="CA24" s="240">
        <v>1</v>
      </c>
      <c r="CB24" s="240">
        <v>1</v>
      </c>
    </row>
    <row r="25" spans="1:80" ht="42" customHeight="1" x14ac:dyDescent="0.2">
      <c r="A25" s="249"/>
      <c r="B25" s="285"/>
      <c r="C25" s="335" t="s">
        <v>428</v>
      </c>
      <c r="D25" s="335"/>
      <c r="E25" s="335"/>
      <c r="F25" s="335"/>
      <c r="G25" s="335"/>
      <c r="I25" s="251"/>
      <c r="K25" s="251"/>
      <c r="L25" s="252" t="s">
        <v>132</v>
      </c>
      <c r="O25" s="240">
        <v>3</v>
      </c>
    </row>
    <row r="26" spans="1:80" x14ac:dyDescent="0.2">
      <c r="A26" s="259"/>
      <c r="B26" s="260" t="s">
        <v>97</v>
      </c>
      <c r="C26" s="261" t="s">
        <v>107</v>
      </c>
      <c r="D26" s="262"/>
      <c r="E26" s="263"/>
      <c r="F26" s="264"/>
      <c r="G26" s="265">
        <f>SUM(G7:G25)</f>
        <v>0</v>
      </c>
      <c r="H26" s="266"/>
      <c r="I26" s="267">
        <f>SUM(I7:I25)</f>
        <v>0</v>
      </c>
      <c r="J26" s="266"/>
      <c r="K26" s="267">
        <f>SUM(K7:K25)</f>
        <v>0</v>
      </c>
      <c r="O26" s="240">
        <v>4</v>
      </c>
      <c r="BA26" s="268">
        <f>SUM(BA7:BA25)</f>
        <v>0</v>
      </c>
      <c r="BB26" s="268">
        <f>SUM(BB7:BB25)</f>
        <v>0</v>
      </c>
      <c r="BC26" s="268">
        <f>SUM(BC7:BC25)</f>
        <v>0</v>
      </c>
      <c r="BD26" s="268">
        <f>SUM(BD7:BD25)</f>
        <v>0</v>
      </c>
      <c r="BE26" s="268">
        <f>SUM(BE7:BE25)</f>
        <v>0</v>
      </c>
    </row>
    <row r="27" spans="1:80" x14ac:dyDescent="0.2">
      <c r="A27" s="230" t="s">
        <v>93</v>
      </c>
      <c r="B27" s="231" t="s">
        <v>133</v>
      </c>
      <c r="C27" s="232" t="s">
        <v>134</v>
      </c>
      <c r="D27" s="233"/>
      <c r="E27" s="234"/>
      <c r="F27" s="234"/>
      <c r="G27" s="235"/>
      <c r="H27" s="236"/>
      <c r="I27" s="237"/>
      <c r="J27" s="238"/>
      <c r="K27" s="239"/>
      <c r="O27" s="240">
        <v>1</v>
      </c>
    </row>
    <row r="28" spans="1:80" ht="22.5" x14ac:dyDescent="0.2">
      <c r="A28" s="241">
        <v>9</v>
      </c>
      <c r="B28" s="242" t="s">
        <v>136</v>
      </c>
      <c r="C28" s="243" t="s">
        <v>137</v>
      </c>
      <c r="D28" s="244" t="s">
        <v>110</v>
      </c>
      <c r="E28" s="245">
        <v>1</v>
      </c>
      <c r="F28" s="245"/>
      <c r="G28" s="246">
        <f>E28*F28</f>
        <v>0</v>
      </c>
      <c r="H28" s="247">
        <v>0</v>
      </c>
      <c r="I28" s="248">
        <f>E28*H28</f>
        <v>0</v>
      </c>
      <c r="J28" s="247">
        <v>0</v>
      </c>
      <c r="K28" s="248">
        <f>E28*J28</f>
        <v>0</v>
      </c>
      <c r="O28" s="240">
        <v>2</v>
      </c>
      <c r="AA28" s="213">
        <v>1</v>
      </c>
      <c r="AB28" s="213">
        <v>1</v>
      </c>
      <c r="AC28" s="213">
        <v>1</v>
      </c>
      <c r="AZ28" s="213">
        <v>1</v>
      </c>
      <c r="BA28" s="213">
        <f>IF(AZ28=1,G28,0)</f>
        <v>0</v>
      </c>
      <c r="BB28" s="213">
        <f>IF(AZ28=2,G28,0)</f>
        <v>0</v>
      </c>
      <c r="BC28" s="213">
        <f>IF(AZ28=3,G28,0)</f>
        <v>0</v>
      </c>
      <c r="BD28" s="213">
        <f>IF(AZ28=4,G28,0)</f>
        <v>0</v>
      </c>
      <c r="BE28" s="213">
        <f>IF(AZ28=5,G28,0)</f>
        <v>0</v>
      </c>
      <c r="CA28" s="240">
        <v>1</v>
      </c>
      <c r="CB28" s="240">
        <v>1</v>
      </c>
    </row>
    <row r="29" spans="1:80" x14ac:dyDescent="0.2">
      <c r="A29" s="249"/>
      <c r="B29" s="250"/>
      <c r="C29" s="327" t="s">
        <v>138</v>
      </c>
      <c r="D29" s="328"/>
      <c r="E29" s="328"/>
      <c r="F29" s="328"/>
      <c r="G29" s="329"/>
      <c r="I29" s="251"/>
      <c r="K29" s="251"/>
      <c r="L29" s="252" t="s">
        <v>138</v>
      </c>
      <c r="O29" s="240">
        <v>3</v>
      </c>
    </row>
    <row r="30" spans="1:80" x14ac:dyDescent="0.2">
      <c r="A30" s="249"/>
      <c r="B30" s="250"/>
      <c r="C30" s="327" t="s">
        <v>139</v>
      </c>
      <c r="D30" s="328"/>
      <c r="E30" s="328"/>
      <c r="F30" s="328"/>
      <c r="G30" s="329"/>
      <c r="I30" s="251"/>
      <c r="K30" s="251"/>
      <c r="L30" s="252" t="s">
        <v>139</v>
      </c>
      <c r="O30" s="240">
        <v>3</v>
      </c>
    </row>
    <row r="31" spans="1:80" ht="22.5" x14ac:dyDescent="0.2">
      <c r="A31" s="241">
        <v>10</v>
      </c>
      <c r="B31" s="242" t="s">
        <v>140</v>
      </c>
      <c r="C31" s="243" t="s">
        <v>141</v>
      </c>
      <c r="D31" s="244" t="s">
        <v>110</v>
      </c>
      <c r="E31" s="245">
        <v>1</v>
      </c>
      <c r="F31" s="245"/>
      <c r="G31" s="246">
        <f>E31*F31</f>
        <v>0</v>
      </c>
      <c r="H31" s="247">
        <v>0</v>
      </c>
      <c r="I31" s="248">
        <f>E31*H31</f>
        <v>0</v>
      </c>
      <c r="J31" s="247">
        <v>0</v>
      </c>
      <c r="K31" s="248">
        <f>E31*J31</f>
        <v>0</v>
      </c>
      <c r="O31" s="240">
        <v>2</v>
      </c>
      <c r="AA31" s="213">
        <v>1</v>
      </c>
      <c r="AB31" s="213">
        <v>1</v>
      </c>
      <c r="AC31" s="213">
        <v>1</v>
      </c>
      <c r="AZ31" s="213">
        <v>1</v>
      </c>
      <c r="BA31" s="213">
        <f>IF(AZ31=1,G31,0)</f>
        <v>0</v>
      </c>
      <c r="BB31" s="213">
        <f>IF(AZ31=2,G31,0)</f>
        <v>0</v>
      </c>
      <c r="BC31" s="213">
        <f>IF(AZ31=3,G31,0)</f>
        <v>0</v>
      </c>
      <c r="BD31" s="213">
        <f>IF(AZ31=4,G31,0)</f>
        <v>0</v>
      </c>
      <c r="BE31" s="213">
        <f>IF(AZ31=5,G31,0)</f>
        <v>0</v>
      </c>
      <c r="CA31" s="240">
        <v>1</v>
      </c>
      <c r="CB31" s="240">
        <v>1</v>
      </c>
    </row>
    <row r="32" spans="1:80" x14ac:dyDescent="0.2">
      <c r="A32" s="249"/>
      <c r="B32" s="250"/>
      <c r="C32" s="327" t="s">
        <v>142</v>
      </c>
      <c r="D32" s="328"/>
      <c r="E32" s="328"/>
      <c r="F32" s="328"/>
      <c r="G32" s="329"/>
      <c r="I32" s="251"/>
      <c r="K32" s="251"/>
      <c r="L32" s="252" t="s">
        <v>142</v>
      </c>
      <c r="O32" s="240">
        <v>3</v>
      </c>
    </row>
    <row r="33" spans="1:57" x14ac:dyDescent="0.2">
      <c r="A33" s="249"/>
      <c r="B33" s="250"/>
      <c r="C33" s="327" t="s">
        <v>143</v>
      </c>
      <c r="D33" s="328"/>
      <c r="E33" s="328"/>
      <c r="F33" s="328"/>
      <c r="G33" s="329"/>
      <c r="I33" s="251"/>
      <c r="K33" s="251"/>
      <c r="L33" s="252" t="s">
        <v>143</v>
      </c>
      <c r="O33" s="240">
        <v>3</v>
      </c>
    </row>
    <row r="34" spans="1:57" x14ac:dyDescent="0.2">
      <c r="A34" s="249"/>
      <c r="B34" s="250"/>
      <c r="C34" s="327" t="s">
        <v>144</v>
      </c>
      <c r="D34" s="328"/>
      <c r="E34" s="328"/>
      <c r="F34" s="328"/>
      <c r="G34" s="329"/>
      <c r="I34" s="251"/>
      <c r="K34" s="251"/>
      <c r="L34" s="252" t="s">
        <v>144</v>
      </c>
      <c r="O34" s="240">
        <v>3</v>
      </c>
    </row>
    <row r="35" spans="1:57" x14ac:dyDescent="0.2">
      <c r="A35" s="259"/>
      <c r="B35" s="260" t="s">
        <v>97</v>
      </c>
      <c r="C35" s="261" t="s">
        <v>135</v>
      </c>
      <c r="D35" s="262"/>
      <c r="E35" s="263"/>
      <c r="F35" s="264"/>
      <c r="G35" s="265">
        <f>SUM(G27:G34)</f>
        <v>0</v>
      </c>
      <c r="H35" s="266"/>
      <c r="I35" s="267">
        <f>SUM(I27:I34)</f>
        <v>0</v>
      </c>
      <c r="J35" s="266"/>
      <c r="K35" s="267">
        <f>SUM(K27:K34)</f>
        <v>0</v>
      </c>
      <c r="O35" s="240">
        <v>4</v>
      </c>
      <c r="BA35" s="268">
        <f>SUM(BA27:BA34)</f>
        <v>0</v>
      </c>
      <c r="BB35" s="268">
        <f>SUM(BB27:BB34)</f>
        <v>0</v>
      </c>
      <c r="BC35" s="268">
        <f>SUM(BC27:BC34)</f>
        <v>0</v>
      </c>
      <c r="BD35" s="268">
        <f>SUM(BD27:BD34)</f>
        <v>0</v>
      </c>
      <c r="BE35" s="268">
        <f>SUM(BE27:BE34)</f>
        <v>0</v>
      </c>
    </row>
    <row r="36" spans="1:57" x14ac:dyDescent="0.2">
      <c r="E36" s="213"/>
    </row>
    <row r="37" spans="1:57" x14ac:dyDescent="0.2">
      <c r="E37" s="213"/>
    </row>
    <row r="38" spans="1:57" x14ac:dyDescent="0.2">
      <c r="E38" s="213"/>
    </row>
    <row r="39" spans="1:57" x14ac:dyDescent="0.2">
      <c r="E39" s="213"/>
    </row>
    <row r="40" spans="1:57" x14ac:dyDescent="0.2">
      <c r="E40" s="213"/>
    </row>
    <row r="41" spans="1:57" x14ac:dyDescent="0.2">
      <c r="E41" s="213"/>
    </row>
    <row r="42" spans="1:57" x14ac:dyDescent="0.2">
      <c r="E42" s="213"/>
    </row>
    <row r="43" spans="1:57" x14ac:dyDescent="0.2">
      <c r="E43" s="213"/>
    </row>
    <row r="44" spans="1:57" x14ac:dyDescent="0.2">
      <c r="E44" s="213"/>
    </row>
    <row r="45" spans="1:57" x14ac:dyDescent="0.2">
      <c r="E45" s="213"/>
    </row>
    <row r="46" spans="1:57" x14ac:dyDescent="0.2">
      <c r="E46" s="213"/>
    </row>
    <row r="47" spans="1:57" x14ac:dyDescent="0.2">
      <c r="E47" s="213"/>
    </row>
    <row r="48" spans="1:57" x14ac:dyDescent="0.2">
      <c r="E48" s="213"/>
    </row>
    <row r="49" spans="1:7" x14ac:dyDescent="0.2">
      <c r="E49" s="213"/>
    </row>
    <row r="50" spans="1:7" x14ac:dyDescent="0.2">
      <c r="E50" s="213"/>
    </row>
    <row r="51" spans="1:7" x14ac:dyDescent="0.2">
      <c r="E51" s="213"/>
    </row>
    <row r="52" spans="1:7" x14ac:dyDescent="0.2">
      <c r="E52" s="213"/>
    </row>
    <row r="53" spans="1:7" x14ac:dyDescent="0.2">
      <c r="E53" s="213"/>
    </row>
    <row r="54" spans="1:7" x14ac:dyDescent="0.2">
      <c r="E54" s="213"/>
    </row>
    <row r="55" spans="1:7" x14ac:dyDescent="0.2">
      <c r="E55" s="213"/>
    </row>
    <row r="56" spans="1:7" x14ac:dyDescent="0.2">
      <c r="E56" s="213"/>
    </row>
    <row r="57" spans="1:7" x14ac:dyDescent="0.2">
      <c r="E57" s="213"/>
    </row>
    <row r="58" spans="1:7" x14ac:dyDescent="0.2">
      <c r="E58" s="213"/>
    </row>
    <row r="59" spans="1:7" x14ac:dyDescent="0.2">
      <c r="A59" s="258"/>
      <c r="B59" s="258"/>
      <c r="C59" s="258"/>
      <c r="D59" s="258"/>
      <c r="E59" s="258"/>
      <c r="F59" s="258"/>
      <c r="G59" s="258"/>
    </row>
    <row r="60" spans="1:7" x14ac:dyDescent="0.2">
      <c r="A60" s="258"/>
      <c r="B60" s="258"/>
      <c r="C60" s="258"/>
      <c r="D60" s="258"/>
      <c r="E60" s="258"/>
      <c r="F60" s="258"/>
      <c r="G60" s="258"/>
    </row>
    <row r="61" spans="1:7" x14ac:dyDescent="0.2">
      <c r="A61" s="258"/>
      <c r="B61" s="258"/>
      <c r="C61" s="258"/>
      <c r="D61" s="258"/>
      <c r="E61" s="258"/>
      <c r="F61" s="258"/>
      <c r="G61" s="258"/>
    </row>
    <row r="62" spans="1:7" x14ac:dyDescent="0.2">
      <c r="A62" s="258"/>
      <c r="B62" s="258"/>
      <c r="C62" s="258"/>
      <c r="D62" s="258"/>
      <c r="E62" s="258"/>
      <c r="F62" s="258"/>
      <c r="G62" s="258"/>
    </row>
    <row r="63" spans="1:7" x14ac:dyDescent="0.2">
      <c r="E63" s="213"/>
    </row>
    <row r="64" spans="1:7" x14ac:dyDescent="0.2">
      <c r="E64" s="213"/>
    </row>
    <row r="65" spans="5:5" x14ac:dyDescent="0.2">
      <c r="E65" s="213"/>
    </row>
    <row r="66" spans="5:5" x14ac:dyDescent="0.2">
      <c r="E66" s="213"/>
    </row>
    <row r="67" spans="5:5" x14ac:dyDescent="0.2">
      <c r="E67" s="213"/>
    </row>
    <row r="68" spans="5:5" x14ac:dyDescent="0.2">
      <c r="E68" s="213"/>
    </row>
    <row r="69" spans="5:5" x14ac:dyDescent="0.2">
      <c r="E69" s="213"/>
    </row>
    <row r="70" spans="5:5" x14ac:dyDescent="0.2">
      <c r="E70" s="213"/>
    </row>
    <row r="71" spans="5:5" x14ac:dyDescent="0.2">
      <c r="E71" s="213"/>
    </row>
    <row r="72" spans="5:5" x14ac:dyDescent="0.2">
      <c r="E72" s="213"/>
    </row>
    <row r="73" spans="5:5" x14ac:dyDescent="0.2">
      <c r="E73" s="213"/>
    </row>
    <row r="74" spans="5:5" x14ac:dyDescent="0.2">
      <c r="E74" s="213"/>
    </row>
    <row r="75" spans="5:5" x14ac:dyDescent="0.2">
      <c r="E75" s="213"/>
    </row>
    <row r="76" spans="5:5" x14ac:dyDescent="0.2">
      <c r="E76" s="213"/>
    </row>
    <row r="77" spans="5:5" x14ac:dyDescent="0.2">
      <c r="E77" s="213"/>
    </row>
    <row r="78" spans="5:5" x14ac:dyDescent="0.2">
      <c r="E78" s="213"/>
    </row>
    <row r="79" spans="5:5" x14ac:dyDescent="0.2">
      <c r="E79" s="213"/>
    </row>
    <row r="80" spans="5:5" x14ac:dyDescent="0.2">
      <c r="E80" s="213"/>
    </row>
    <row r="81" spans="1:7" x14ac:dyDescent="0.2">
      <c r="E81" s="213"/>
    </row>
    <row r="82" spans="1:7" x14ac:dyDescent="0.2">
      <c r="E82" s="213"/>
    </row>
    <row r="83" spans="1:7" x14ac:dyDescent="0.2">
      <c r="E83" s="213"/>
    </row>
    <row r="84" spans="1:7" x14ac:dyDescent="0.2">
      <c r="E84" s="213"/>
    </row>
    <row r="85" spans="1:7" x14ac:dyDescent="0.2">
      <c r="E85" s="213"/>
    </row>
    <row r="86" spans="1:7" x14ac:dyDescent="0.2">
      <c r="E86" s="213"/>
    </row>
    <row r="87" spans="1:7" x14ac:dyDescent="0.2">
      <c r="E87" s="213"/>
    </row>
    <row r="88" spans="1:7" x14ac:dyDescent="0.2">
      <c r="E88" s="213"/>
    </row>
    <row r="89" spans="1:7" x14ac:dyDescent="0.2">
      <c r="E89" s="213"/>
    </row>
    <row r="90" spans="1:7" x14ac:dyDescent="0.2">
      <c r="E90" s="213"/>
    </row>
    <row r="91" spans="1:7" x14ac:dyDescent="0.2">
      <c r="E91" s="213"/>
    </row>
    <row r="92" spans="1:7" x14ac:dyDescent="0.2">
      <c r="E92" s="213"/>
    </row>
    <row r="93" spans="1:7" x14ac:dyDescent="0.2">
      <c r="E93" s="213"/>
    </row>
    <row r="94" spans="1:7" x14ac:dyDescent="0.2">
      <c r="A94" s="269"/>
      <c r="B94" s="269"/>
    </row>
    <row r="95" spans="1:7" x14ac:dyDescent="0.2">
      <c r="A95" s="258"/>
      <c r="B95" s="258"/>
      <c r="C95" s="270"/>
      <c r="D95" s="270"/>
      <c r="E95" s="271"/>
      <c r="F95" s="270"/>
      <c r="G95" s="272"/>
    </row>
    <row r="96" spans="1:7" x14ac:dyDescent="0.2">
      <c r="A96" s="273"/>
      <c r="B96" s="273"/>
      <c r="C96" s="258"/>
      <c r="D96" s="258"/>
      <c r="E96" s="274"/>
      <c r="F96" s="258"/>
      <c r="G96" s="258"/>
    </row>
    <row r="97" spans="1:7" x14ac:dyDescent="0.2">
      <c r="A97" s="258"/>
      <c r="B97" s="258"/>
      <c r="C97" s="258"/>
      <c r="D97" s="258"/>
      <c r="E97" s="274"/>
      <c r="F97" s="258"/>
      <c r="G97" s="258"/>
    </row>
    <row r="98" spans="1:7" x14ac:dyDescent="0.2">
      <c r="A98" s="258"/>
      <c r="B98" s="258"/>
      <c r="C98" s="258"/>
      <c r="D98" s="258"/>
      <c r="E98" s="274"/>
      <c r="F98" s="258"/>
      <c r="G98" s="258"/>
    </row>
    <row r="99" spans="1:7" x14ac:dyDescent="0.2">
      <c r="A99" s="258"/>
      <c r="B99" s="258"/>
      <c r="C99" s="258"/>
      <c r="D99" s="258"/>
      <c r="E99" s="274"/>
      <c r="F99" s="258"/>
      <c r="G99" s="258"/>
    </row>
    <row r="100" spans="1:7" x14ac:dyDescent="0.2">
      <c r="A100" s="258"/>
      <c r="B100" s="258"/>
      <c r="C100" s="258"/>
      <c r="D100" s="258"/>
      <c r="E100" s="274"/>
      <c r="F100" s="258"/>
      <c r="G100" s="258"/>
    </row>
    <row r="101" spans="1:7" x14ac:dyDescent="0.2">
      <c r="A101" s="258"/>
      <c r="B101" s="258"/>
      <c r="C101" s="258"/>
      <c r="D101" s="258"/>
      <c r="E101" s="274"/>
      <c r="F101" s="258"/>
      <c r="G101" s="258"/>
    </row>
    <row r="102" spans="1:7" x14ac:dyDescent="0.2">
      <c r="A102" s="258"/>
      <c r="B102" s="258"/>
      <c r="C102" s="258"/>
      <c r="D102" s="258"/>
      <c r="E102" s="274"/>
      <c r="F102" s="258"/>
      <c r="G102" s="258"/>
    </row>
    <row r="103" spans="1:7" x14ac:dyDescent="0.2">
      <c r="A103" s="258"/>
      <c r="B103" s="258"/>
      <c r="C103" s="258"/>
      <c r="D103" s="258"/>
      <c r="E103" s="274"/>
      <c r="F103" s="258"/>
      <c r="G103" s="258"/>
    </row>
    <row r="104" spans="1:7" x14ac:dyDescent="0.2">
      <c r="A104" s="258"/>
      <c r="B104" s="258"/>
      <c r="C104" s="258"/>
      <c r="D104" s="258"/>
      <c r="E104" s="274"/>
      <c r="F104" s="258"/>
      <c r="G104" s="258"/>
    </row>
    <row r="105" spans="1:7" x14ac:dyDescent="0.2">
      <c r="A105" s="258"/>
      <c r="B105" s="258"/>
      <c r="C105" s="258"/>
      <c r="D105" s="258"/>
      <c r="E105" s="274"/>
      <c r="F105" s="258"/>
      <c r="G105" s="258"/>
    </row>
    <row r="106" spans="1:7" x14ac:dyDescent="0.2">
      <c r="A106" s="258"/>
      <c r="B106" s="258"/>
      <c r="C106" s="258"/>
      <c r="D106" s="258"/>
      <c r="E106" s="274"/>
      <c r="F106" s="258"/>
      <c r="G106" s="258"/>
    </row>
    <row r="107" spans="1:7" x14ac:dyDescent="0.2">
      <c r="A107" s="258"/>
      <c r="B107" s="258"/>
      <c r="C107" s="258"/>
      <c r="D107" s="258"/>
      <c r="E107" s="274"/>
      <c r="F107" s="258"/>
      <c r="G107" s="258"/>
    </row>
    <row r="108" spans="1:7" x14ac:dyDescent="0.2">
      <c r="A108" s="258"/>
      <c r="B108" s="258"/>
      <c r="C108" s="258"/>
      <c r="D108" s="258"/>
      <c r="E108" s="274"/>
      <c r="F108" s="258"/>
      <c r="G108" s="258"/>
    </row>
  </sheetData>
  <mergeCells count="19">
    <mergeCell ref="C34:G34"/>
    <mergeCell ref="C14:G14"/>
    <mergeCell ref="C16:G16"/>
    <mergeCell ref="C17:G17"/>
    <mergeCell ref="C19:G19"/>
    <mergeCell ref="C22:G22"/>
    <mergeCell ref="C23:G23"/>
    <mergeCell ref="C25:G25"/>
    <mergeCell ref="C29:G29"/>
    <mergeCell ref="C30:G30"/>
    <mergeCell ref="C32:G32"/>
    <mergeCell ref="C33:G33"/>
    <mergeCell ref="C10:G10"/>
    <mergeCell ref="C12:G12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BE51"/>
  <sheetViews>
    <sheetView topLeftCell="A7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350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347</v>
      </c>
      <c r="B5" s="91"/>
      <c r="C5" s="92" t="s">
        <v>348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09" t="s">
        <v>154</v>
      </c>
      <c r="D8" s="309"/>
      <c r="E8" s="310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09"/>
      <c r="D9" s="309"/>
      <c r="E9" s="310"/>
      <c r="F9" s="86"/>
      <c r="G9" s="107"/>
      <c r="H9" s="108"/>
    </row>
    <row r="10" spans="1:57" x14ac:dyDescent="0.2">
      <c r="A10" s="102" t="s">
        <v>38</v>
      </c>
      <c r="B10" s="86"/>
      <c r="C10" s="309" t="s">
        <v>153</v>
      </c>
      <c r="D10" s="309"/>
      <c r="E10" s="309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09"/>
      <c r="D11" s="309"/>
      <c r="E11" s="309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11"/>
      <c r="D12" s="311"/>
      <c r="E12" s="311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04_17_Šaripova_střed1'!E21</f>
        <v>0</v>
      </c>
      <c r="D15" s="130" t="str">
        <f>'SO 04_17_Šaripova_střed1'!A26</f>
        <v>Ztížené výrobní podmínky</v>
      </c>
      <c r="E15" s="131"/>
      <c r="F15" s="132"/>
      <c r="G15" s="129">
        <f>'SO 04_17_Šaripova_střed1'!I26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'SO 04_17_Šaripova_střed1'!F21</f>
        <v>0</v>
      </c>
      <c r="D16" s="82" t="str">
        <f>'SO 04_17_Šaripova_střed1'!A27</f>
        <v>Oborová přirážka</v>
      </c>
      <c r="E16" s="133"/>
      <c r="F16" s="134"/>
      <c r="G16" s="129">
        <f>'SO 04_17_Šaripova_střed1'!I27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'SO 04_17_Šaripova_střed1'!H21</f>
        <v>0</v>
      </c>
      <c r="D17" s="82" t="str">
        <f>'SO 04_17_Šaripova_střed1'!A28</f>
        <v>Přesun stavebních kapacit</v>
      </c>
      <c r="E17" s="133"/>
      <c r="F17" s="134"/>
      <c r="G17" s="129">
        <f>'SO 04_17_Šaripova_střed1'!I28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'SO 04_17_Šaripova_střed1'!G21</f>
        <v>0</v>
      </c>
      <c r="D18" s="82" t="str">
        <f>'SO 04_17_Šaripova_střed1'!A29</f>
        <v>Mimostaveništní doprava</v>
      </c>
      <c r="E18" s="133"/>
      <c r="F18" s="134"/>
      <c r="G18" s="129">
        <f>'SO 04_17_Šaripova_střed1'!I29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'SO 04_17_Šaripova_střed1'!A30</f>
        <v>Zařízení staveniště</v>
      </c>
      <c r="E19" s="133"/>
      <c r="F19" s="134"/>
      <c r="G19" s="129">
        <f>'SO 04_17_Šaripova_střed1'!I30</f>
        <v>0</v>
      </c>
    </row>
    <row r="20" spans="1:7" ht="15.95" customHeight="1" x14ac:dyDescent="0.2">
      <c r="A20" s="137"/>
      <c r="B20" s="128"/>
      <c r="C20" s="129"/>
      <c r="D20" s="82" t="str">
        <f>'SO 04_17_Šaripova_střed1'!A31</f>
        <v>Provoz investora</v>
      </c>
      <c r="E20" s="133"/>
      <c r="F20" s="134"/>
      <c r="G20" s="129">
        <f>'SO 04_17_Šaripova_střed1'!I31</f>
        <v>0</v>
      </c>
    </row>
    <row r="21" spans="1:7" ht="15.95" customHeight="1" x14ac:dyDescent="0.2">
      <c r="A21" s="137" t="s">
        <v>25</v>
      </c>
      <c r="B21" s="128"/>
      <c r="C21" s="129">
        <f>'SO 04_17_Šaripova_střed1'!I21</f>
        <v>0</v>
      </c>
      <c r="D21" s="82" t="str">
        <f>'SO 04_17_Šaripova_střed1'!A32</f>
        <v>Kompletační činnost (IČD)</v>
      </c>
      <c r="E21" s="133"/>
      <c r="F21" s="134"/>
      <c r="G21" s="129">
        <f>'SO 04_17_Šaripova_střed1'!I32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07" t="s">
        <v>56</v>
      </c>
      <c r="B23" s="308"/>
      <c r="C23" s="139">
        <f>C22+G23</f>
        <v>0</v>
      </c>
      <c r="D23" s="140" t="s">
        <v>57</v>
      </c>
      <c r="E23" s="141"/>
      <c r="F23" s="142"/>
      <c r="G23" s="129">
        <f>'SO 04_17_Šaripova_střed1'!H34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13">
        <f>C23-F32</f>
        <v>0</v>
      </c>
      <c r="G30" s="314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13">
        <f>ROUND(PRODUCT(F30,C31/100),0)</f>
        <v>0</v>
      </c>
      <c r="G31" s="314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13">
        <v>0</v>
      </c>
      <c r="G32" s="314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13">
        <f>ROUND(PRODUCT(F32,C33/100),0)</f>
        <v>0</v>
      </c>
      <c r="G33" s="314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15">
        <f>ROUND(SUM(F30:F33),0)</f>
        <v>0</v>
      </c>
      <c r="G34" s="316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17"/>
      <c r="C37" s="317"/>
      <c r="D37" s="317"/>
      <c r="E37" s="317"/>
      <c r="F37" s="317"/>
      <c r="G37" s="317"/>
      <c r="H37" s="1" t="s">
        <v>2</v>
      </c>
    </row>
    <row r="38" spans="1:8" ht="12.75" customHeight="1" x14ac:dyDescent="0.2">
      <c r="A38" s="166"/>
      <c r="B38" s="317"/>
      <c r="C38" s="317"/>
      <c r="D38" s="317"/>
      <c r="E38" s="317"/>
      <c r="F38" s="317"/>
      <c r="G38" s="317"/>
      <c r="H38" s="1" t="s">
        <v>2</v>
      </c>
    </row>
    <row r="39" spans="1:8" x14ac:dyDescent="0.2">
      <c r="A39" s="166"/>
      <c r="B39" s="317"/>
      <c r="C39" s="317"/>
      <c r="D39" s="317"/>
      <c r="E39" s="317"/>
      <c r="F39" s="317"/>
      <c r="G39" s="317"/>
      <c r="H39" s="1" t="s">
        <v>2</v>
      </c>
    </row>
    <row r="40" spans="1:8" x14ac:dyDescent="0.2">
      <c r="A40" s="166"/>
      <c r="B40" s="317"/>
      <c r="C40" s="317"/>
      <c r="D40" s="317"/>
      <c r="E40" s="317"/>
      <c r="F40" s="317"/>
      <c r="G40" s="317"/>
      <c r="H40" s="1" t="s">
        <v>2</v>
      </c>
    </row>
    <row r="41" spans="1:8" x14ac:dyDescent="0.2">
      <c r="A41" s="166"/>
      <c r="B41" s="317"/>
      <c r="C41" s="317"/>
      <c r="D41" s="317"/>
      <c r="E41" s="317"/>
      <c r="F41" s="317"/>
      <c r="G41" s="317"/>
      <c r="H41" s="1" t="s">
        <v>2</v>
      </c>
    </row>
    <row r="42" spans="1:8" x14ac:dyDescent="0.2">
      <c r="A42" s="166"/>
      <c r="B42" s="317"/>
      <c r="C42" s="317"/>
      <c r="D42" s="317"/>
      <c r="E42" s="317"/>
      <c r="F42" s="317"/>
      <c r="G42" s="317"/>
      <c r="H42" s="1" t="s">
        <v>2</v>
      </c>
    </row>
    <row r="43" spans="1:8" x14ac:dyDescent="0.2">
      <c r="A43" s="166"/>
      <c r="B43" s="317"/>
      <c r="C43" s="317"/>
      <c r="D43" s="317"/>
      <c r="E43" s="317"/>
      <c r="F43" s="317"/>
      <c r="G43" s="317"/>
      <c r="H43" s="1" t="s">
        <v>2</v>
      </c>
    </row>
    <row r="44" spans="1:8" ht="12.75" customHeight="1" x14ac:dyDescent="0.2">
      <c r="A44" s="166"/>
      <c r="B44" s="317"/>
      <c r="C44" s="317"/>
      <c r="D44" s="317"/>
      <c r="E44" s="317"/>
      <c r="F44" s="317"/>
      <c r="G44" s="317"/>
      <c r="H44" s="1" t="s">
        <v>2</v>
      </c>
    </row>
    <row r="45" spans="1:8" ht="12.75" customHeight="1" x14ac:dyDescent="0.2">
      <c r="A45" s="166"/>
      <c r="B45" s="317"/>
      <c r="C45" s="317"/>
      <c r="D45" s="317"/>
      <c r="E45" s="317"/>
      <c r="F45" s="317"/>
      <c r="G45" s="317"/>
      <c r="H45" s="1" t="s">
        <v>2</v>
      </c>
    </row>
    <row r="46" spans="1:8" x14ac:dyDescent="0.2">
      <c r="B46" s="312"/>
      <c r="C46" s="312"/>
      <c r="D46" s="312"/>
      <c r="E46" s="312"/>
      <c r="F46" s="312"/>
      <c r="G46" s="312"/>
    </row>
    <row r="47" spans="1:8" x14ac:dyDescent="0.2">
      <c r="B47" s="312"/>
      <c r="C47" s="312"/>
      <c r="D47" s="312"/>
      <c r="E47" s="312"/>
      <c r="F47" s="312"/>
      <c r="G47" s="312"/>
    </row>
    <row r="48" spans="1:8" x14ac:dyDescent="0.2">
      <c r="B48" s="312"/>
      <c r="C48" s="312"/>
      <c r="D48" s="312"/>
      <c r="E48" s="312"/>
      <c r="F48" s="312"/>
      <c r="G48" s="312"/>
    </row>
    <row r="49" spans="2:7" x14ac:dyDescent="0.2">
      <c r="B49" s="312"/>
      <c r="C49" s="312"/>
      <c r="D49" s="312"/>
      <c r="E49" s="312"/>
      <c r="F49" s="312"/>
      <c r="G49" s="312"/>
    </row>
    <row r="50" spans="2:7" x14ac:dyDescent="0.2">
      <c r="B50" s="312"/>
      <c r="C50" s="312"/>
      <c r="D50" s="312"/>
      <c r="E50" s="312"/>
      <c r="F50" s="312"/>
      <c r="G50" s="312"/>
    </row>
    <row r="51" spans="2:7" x14ac:dyDescent="0.2">
      <c r="B51" s="312"/>
      <c r="C51" s="312"/>
      <c r="D51" s="312"/>
      <c r="E51" s="312"/>
      <c r="F51" s="312"/>
      <c r="G51" s="31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BE8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3</v>
      </c>
      <c r="B1" s="319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9" ht="13.5" thickBot="1" x14ac:dyDescent="0.25">
      <c r="A2" s="320" t="s">
        <v>71</v>
      </c>
      <c r="B2" s="321"/>
      <c r="C2" s="173" t="s">
        <v>349</v>
      </c>
      <c r="D2" s="174"/>
      <c r="E2" s="175"/>
      <c r="F2" s="174"/>
      <c r="G2" s="322" t="s">
        <v>350</v>
      </c>
      <c r="H2" s="323"/>
      <c r="I2" s="324"/>
    </row>
    <row r="3" spans="1:9" ht="13.5" thickTop="1" x14ac:dyDescent="0.2">
      <c r="F3" s="108"/>
    </row>
    <row r="4" spans="1:9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9" s="108" customFormat="1" x14ac:dyDescent="0.2">
      <c r="A7" s="275" t="str">
        <f>'SO 04_17_Šaripova_střed2'!B7</f>
        <v>1</v>
      </c>
      <c r="B7" s="62" t="str">
        <f>'SO 04_17_Šaripova_střed2'!C7</f>
        <v>Zemní práce</v>
      </c>
      <c r="D7" s="185"/>
      <c r="E7" s="276">
        <f>'SO 04_17_Šaripova_střed2'!BA35</f>
        <v>0</v>
      </c>
      <c r="F7" s="277">
        <f>'SO 04_17_Šaripova_střed2'!BB35</f>
        <v>0</v>
      </c>
      <c r="G7" s="277">
        <f>'SO 04_17_Šaripova_střed2'!BC35</f>
        <v>0</v>
      </c>
      <c r="H7" s="277">
        <f>'SO 04_17_Šaripova_střed2'!BD35</f>
        <v>0</v>
      </c>
      <c r="I7" s="278">
        <f>'SO 04_17_Šaripova_střed2'!BE35</f>
        <v>0</v>
      </c>
    </row>
    <row r="8" spans="1:9" s="108" customFormat="1" x14ac:dyDescent="0.2">
      <c r="A8" s="275" t="str">
        <f>'SO 04_17_Šaripova_střed2'!B36</f>
        <v>11</v>
      </c>
      <c r="B8" s="62" t="str">
        <f>'SO 04_17_Šaripova_střed2'!C36</f>
        <v>Přípravné a přidružené práce</v>
      </c>
      <c r="D8" s="185"/>
      <c r="E8" s="276">
        <f>'SO 04_17_Šaripova_střed2'!BA44</f>
        <v>0</v>
      </c>
      <c r="F8" s="277">
        <f>'SO 04_17_Šaripova_střed2'!BB44</f>
        <v>0</v>
      </c>
      <c r="G8" s="277">
        <f>'SO 04_17_Šaripova_střed2'!BC44</f>
        <v>0</v>
      </c>
      <c r="H8" s="277">
        <f>'SO 04_17_Šaripova_střed2'!BD44</f>
        <v>0</v>
      </c>
      <c r="I8" s="278">
        <f>'SO 04_17_Šaripova_střed2'!BE44</f>
        <v>0</v>
      </c>
    </row>
    <row r="9" spans="1:9" s="108" customFormat="1" x14ac:dyDescent="0.2">
      <c r="A9" s="275" t="str">
        <f>'SO 04_17_Šaripova_střed2'!B45</f>
        <v>18</v>
      </c>
      <c r="B9" s="62" t="str">
        <f>'SO 04_17_Šaripova_střed2'!C45</f>
        <v>Povrchové úpravy terénu</v>
      </c>
      <c r="D9" s="185"/>
      <c r="E9" s="276">
        <f>'SO 04_17_Šaripova_střed2'!BA54</f>
        <v>0</v>
      </c>
      <c r="F9" s="277">
        <f>'SO 04_17_Šaripova_střed2'!BB54</f>
        <v>0</v>
      </c>
      <c r="G9" s="277">
        <f>'SO 04_17_Šaripova_střed2'!BC54</f>
        <v>0</v>
      </c>
      <c r="H9" s="277">
        <f>'SO 04_17_Šaripova_střed2'!BD54</f>
        <v>0</v>
      </c>
      <c r="I9" s="278">
        <f>'SO 04_17_Šaripova_střed2'!BE54</f>
        <v>0</v>
      </c>
    </row>
    <row r="10" spans="1:9" s="108" customFormat="1" x14ac:dyDescent="0.2">
      <c r="A10" s="275" t="str">
        <f>'SO 04_17_Šaripova_střed2'!B55</f>
        <v>21</v>
      </c>
      <c r="B10" s="62" t="str">
        <f>'SO 04_17_Šaripova_střed2'!C55</f>
        <v>Úprava podloží a základ.spáry</v>
      </c>
      <c r="D10" s="185"/>
      <c r="E10" s="276">
        <f>'SO 04_17_Šaripova_střed2'!BA58</f>
        <v>0</v>
      </c>
      <c r="F10" s="277">
        <f>'SO 04_17_Šaripova_střed2'!BB58</f>
        <v>0</v>
      </c>
      <c r="G10" s="277">
        <f>'SO 04_17_Šaripova_střed2'!BC58</f>
        <v>0</v>
      </c>
      <c r="H10" s="277">
        <f>'SO 04_17_Šaripova_střed2'!BD58</f>
        <v>0</v>
      </c>
      <c r="I10" s="278">
        <f>'SO 04_17_Šaripova_střed2'!BE58</f>
        <v>0</v>
      </c>
    </row>
    <row r="11" spans="1:9" s="108" customFormat="1" x14ac:dyDescent="0.2">
      <c r="A11" s="275" t="str">
        <f>'SO 04_17_Šaripova_střed2'!B59</f>
        <v>27</v>
      </c>
      <c r="B11" s="62" t="str">
        <f>'SO 04_17_Šaripova_střed2'!C59</f>
        <v>Základy</v>
      </c>
      <c r="D11" s="185"/>
      <c r="E11" s="276">
        <f>'SO 04_17_Šaripova_střed2'!BA73</f>
        <v>0</v>
      </c>
      <c r="F11" s="277">
        <f>'SO 04_17_Šaripova_střed2'!BB73</f>
        <v>0</v>
      </c>
      <c r="G11" s="277">
        <f>'SO 04_17_Šaripova_střed2'!BC73</f>
        <v>0</v>
      </c>
      <c r="H11" s="277">
        <f>'SO 04_17_Šaripova_střed2'!BD73</f>
        <v>0</v>
      </c>
      <c r="I11" s="278">
        <f>'SO 04_17_Šaripova_střed2'!BE73</f>
        <v>0</v>
      </c>
    </row>
    <row r="12" spans="1:9" s="108" customFormat="1" x14ac:dyDescent="0.2">
      <c r="A12" s="275" t="str">
        <f>'SO 04_17_Šaripova_střed2'!B74</f>
        <v>56</v>
      </c>
      <c r="B12" s="62" t="str">
        <f>'SO 04_17_Šaripova_střed2'!C74</f>
        <v>Podkladní vrstvy komunikací a zpevněných ploch</v>
      </c>
      <c r="D12" s="185"/>
      <c r="E12" s="276">
        <f>'SO 04_17_Šaripova_střed2'!BA81</f>
        <v>0</v>
      </c>
      <c r="F12" s="277">
        <f>'SO 04_17_Šaripova_střed2'!BB81</f>
        <v>0</v>
      </c>
      <c r="G12" s="277">
        <f>'SO 04_17_Šaripova_střed2'!BC81</f>
        <v>0</v>
      </c>
      <c r="H12" s="277">
        <f>'SO 04_17_Šaripova_střed2'!BD81</f>
        <v>0</v>
      </c>
      <c r="I12" s="278">
        <f>'SO 04_17_Šaripova_střed2'!BE81</f>
        <v>0</v>
      </c>
    </row>
    <row r="13" spans="1:9" s="108" customFormat="1" x14ac:dyDescent="0.2">
      <c r="A13" s="275" t="str">
        <f>'SO 04_17_Šaripova_střed2'!B82</f>
        <v>57</v>
      </c>
      <c r="B13" s="62" t="str">
        <f>'SO 04_17_Šaripova_střed2'!C82</f>
        <v>Kryty štěrkových a živičných komunikací</v>
      </c>
      <c r="D13" s="185"/>
      <c r="E13" s="276">
        <f>'SO 04_17_Šaripova_střed2'!BA85</f>
        <v>0</v>
      </c>
      <c r="F13" s="277">
        <f>'SO 04_17_Šaripova_střed2'!BB85</f>
        <v>0</v>
      </c>
      <c r="G13" s="277">
        <f>'SO 04_17_Šaripova_střed2'!BC85</f>
        <v>0</v>
      </c>
      <c r="H13" s="277">
        <f>'SO 04_17_Šaripova_střed2'!BD85</f>
        <v>0</v>
      </c>
      <c r="I13" s="278">
        <f>'SO 04_17_Šaripova_střed2'!BE85</f>
        <v>0</v>
      </c>
    </row>
    <row r="14" spans="1:9" s="108" customFormat="1" x14ac:dyDescent="0.2">
      <c r="A14" s="275" t="str">
        <f>'SO 04_17_Šaripova_střed2'!B86</f>
        <v>59</v>
      </c>
      <c r="B14" s="62" t="str">
        <f>'SO 04_17_Šaripova_střed2'!C86</f>
        <v>Dlažby a předlažby komunikací</v>
      </c>
      <c r="D14" s="185"/>
      <c r="E14" s="276">
        <f>'SO 04_17_Šaripova_střed2'!BA100</f>
        <v>0</v>
      </c>
      <c r="F14" s="277">
        <f>'SO 04_17_Šaripova_střed2'!BB100</f>
        <v>0</v>
      </c>
      <c r="G14" s="277">
        <f>'SO 04_17_Šaripova_střed2'!BC100</f>
        <v>0</v>
      </c>
      <c r="H14" s="277">
        <f>'SO 04_17_Šaripova_střed2'!BD100</f>
        <v>0</v>
      </c>
      <c r="I14" s="278">
        <f>'SO 04_17_Šaripova_střed2'!BE100</f>
        <v>0</v>
      </c>
    </row>
    <row r="15" spans="1:9" s="108" customFormat="1" x14ac:dyDescent="0.2">
      <c r="A15" s="275" t="str">
        <f>'SO 04_17_Šaripova_střed2'!B101</f>
        <v>63</v>
      </c>
      <c r="B15" s="62" t="str">
        <f>'SO 04_17_Šaripova_střed2'!C101</f>
        <v>Podlahy a podlahové konstrukce</v>
      </c>
      <c r="D15" s="185"/>
      <c r="E15" s="276">
        <f>'SO 04_17_Šaripova_střed2'!BA109</f>
        <v>0</v>
      </c>
      <c r="F15" s="277">
        <f>'SO 04_17_Šaripova_střed2'!BB109</f>
        <v>0</v>
      </c>
      <c r="G15" s="277">
        <f>'SO 04_17_Šaripova_střed2'!BC109</f>
        <v>0</v>
      </c>
      <c r="H15" s="277">
        <f>'SO 04_17_Šaripova_střed2'!BD109</f>
        <v>0</v>
      </c>
      <c r="I15" s="278">
        <f>'SO 04_17_Šaripova_střed2'!BE109</f>
        <v>0</v>
      </c>
    </row>
    <row r="16" spans="1:9" s="108" customFormat="1" x14ac:dyDescent="0.2">
      <c r="A16" s="275" t="str">
        <f>'SO 04_17_Šaripova_střed2'!B110</f>
        <v>91</v>
      </c>
      <c r="B16" s="62" t="str">
        <f>'SO 04_17_Šaripova_střed2'!C110</f>
        <v>Doplňující práce na komunikaci</v>
      </c>
      <c r="D16" s="185"/>
      <c r="E16" s="276">
        <f>'SO 04_17_Šaripova_střed2'!BA122</f>
        <v>0</v>
      </c>
      <c r="F16" s="277">
        <f>'SO 04_17_Šaripova_střed2'!BB122</f>
        <v>0</v>
      </c>
      <c r="G16" s="277">
        <f>'SO 04_17_Šaripova_střed2'!BC122</f>
        <v>0</v>
      </c>
      <c r="H16" s="277">
        <f>'SO 04_17_Šaripova_střed2'!BD122</f>
        <v>0</v>
      </c>
      <c r="I16" s="278">
        <f>'SO 04_17_Šaripova_střed2'!BE122</f>
        <v>0</v>
      </c>
    </row>
    <row r="17" spans="1:57" s="108" customFormat="1" x14ac:dyDescent="0.2">
      <c r="A17" s="275" t="str">
        <f>'SO 04_17_Šaripova_střed2'!B123</f>
        <v>94</v>
      </c>
      <c r="B17" s="62" t="str">
        <f>'SO 04_17_Šaripova_střed2'!C123</f>
        <v>Lešení a stavební výtahy</v>
      </c>
      <c r="D17" s="185"/>
      <c r="E17" s="276">
        <f>'SO 04_17_Šaripova_střed2'!BA126</f>
        <v>0</v>
      </c>
      <c r="F17" s="277">
        <f>'SO 04_17_Šaripova_střed2'!BB126</f>
        <v>0</v>
      </c>
      <c r="G17" s="277">
        <f>'SO 04_17_Šaripova_střed2'!BC126</f>
        <v>0</v>
      </c>
      <c r="H17" s="277">
        <f>'SO 04_17_Šaripova_střed2'!BD126</f>
        <v>0</v>
      </c>
      <c r="I17" s="278">
        <f>'SO 04_17_Šaripova_střed2'!BE126</f>
        <v>0</v>
      </c>
    </row>
    <row r="18" spans="1:57" s="108" customFormat="1" x14ac:dyDescent="0.2">
      <c r="A18" s="275" t="str">
        <f>'SO 04_17_Šaripova_střed2'!B127</f>
        <v>99</v>
      </c>
      <c r="B18" s="62" t="str">
        <f>'SO 04_17_Šaripova_střed2'!C127</f>
        <v>Staveništní přesun hmot</v>
      </c>
      <c r="D18" s="185"/>
      <c r="E18" s="276">
        <f>'SO 04_17_Šaripova_střed2'!BA129</f>
        <v>0</v>
      </c>
      <c r="F18" s="277">
        <f>'SO 04_17_Šaripova_střed2'!BB129</f>
        <v>0</v>
      </c>
      <c r="G18" s="277">
        <f>'SO 04_17_Šaripova_střed2'!BC129</f>
        <v>0</v>
      </c>
      <c r="H18" s="277">
        <f>'SO 04_17_Šaripova_střed2'!BD129</f>
        <v>0</v>
      </c>
      <c r="I18" s="278">
        <f>'SO 04_17_Šaripova_střed2'!BE129</f>
        <v>0</v>
      </c>
    </row>
    <row r="19" spans="1:57" s="108" customFormat="1" x14ac:dyDescent="0.2">
      <c r="A19" s="275" t="str">
        <f>'SO 04_17_Šaripova_střed2'!B130</f>
        <v>792</v>
      </c>
      <c r="B19" s="62" t="str">
        <f>'SO 04_17_Šaripova_střed2'!C130</f>
        <v>Mobiliář</v>
      </c>
      <c r="D19" s="185"/>
      <c r="E19" s="276">
        <f>'SO 04_17_Šaripova_střed2'!BA133</f>
        <v>0</v>
      </c>
      <c r="F19" s="277">
        <f>'SO 04_17_Šaripova_střed2'!BB133</f>
        <v>0</v>
      </c>
      <c r="G19" s="277">
        <f>'SO 04_17_Šaripova_střed2'!BC133</f>
        <v>0</v>
      </c>
      <c r="H19" s="277">
        <f>'SO 04_17_Šaripova_střed2'!BD133</f>
        <v>0</v>
      </c>
      <c r="I19" s="278">
        <f>'SO 04_17_Šaripova_střed2'!BE133</f>
        <v>0</v>
      </c>
    </row>
    <row r="20" spans="1:57" s="108" customFormat="1" ht="13.5" thickBot="1" x14ac:dyDescent="0.25">
      <c r="A20" s="275" t="str">
        <f>'SO 04_17_Šaripova_střed2'!B134</f>
        <v>D96</v>
      </c>
      <c r="B20" s="62" t="str">
        <f>'SO 04_17_Šaripova_střed2'!C134</f>
        <v>Přesuny suti a vybouraných hmot</v>
      </c>
      <c r="D20" s="185"/>
      <c r="E20" s="276">
        <f>'SO 04_17_Šaripova_střed2'!BA137</f>
        <v>0</v>
      </c>
      <c r="F20" s="277">
        <f>'SO 04_17_Šaripova_střed2'!BB137</f>
        <v>0</v>
      </c>
      <c r="G20" s="277">
        <f>'SO 04_17_Šaripova_střed2'!BC137</f>
        <v>0</v>
      </c>
      <c r="H20" s="277">
        <f>'SO 04_17_Šaripova_střed2'!BD137</f>
        <v>0</v>
      </c>
      <c r="I20" s="278">
        <f>'SO 04_17_Šaripova_střed2'!BE137</f>
        <v>0</v>
      </c>
    </row>
    <row r="21" spans="1:57" s="14" customFormat="1" ht="13.5" thickBot="1" x14ac:dyDescent="0.25">
      <c r="A21" s="186"/>
      <c r="B21" s="187" t="s">
        <v>74</v>
      </c>
      <c r="C21" s="187"/>
      <c r="D21" s="188"/>
      <c r="E21" s="189">
        <f>SUM(E7:E20)</f>
        <v>0</v>
      </c>
      <c r="F21" s="190">
        <f>SUM(F7:F20)</f>
        <v>0</v>
      </c>
      <c r="G21" s="190">
        <f>SUM(G7:G20)</f>
        <v>0</v>
      </c>
      <c r="H21" s="190">
        <f>SUM(H7:H20)</f>
        <v>0</v>
      </c>
      <c r="I21" s="191">
        <f>SUM(I7:I20)</f>
        <v>0</v>
      </c>
    </row>
    <row r="22" spans="1:57" x14ac:dyDescent="0.2">
      <c r="A22" s="108"/>
      <c r="B22" s="108"/>
      <c r="C22" s="108"/>
      <c r="D22" s="108"/>
      <c r="E22" s="108"/>
      <c r="F22" s="108"/>
      <c r="G22" s="108"/>
      <c r="H22" s="108"/>
      <c r="I22" s="108"/>
    </row>
    <row r="23" spans="1:57" ht="19.5" customHeight="1" x14ac:dyDescent="0.25">
      <c r="A23" s="177" t="s">
        <v>75</v>
      </c>
      <c r="B23" s="177"/>
      <c r="C23" s="177"/>
      <c r="D23" s="177"/>
      <c r="E23" s="177"/>
      <c r="F23" s="177"/>
      <c r="G23" s="192"/>
      <c r="H23" s="177"/>
      <c r="I23" s="177"/>
      <c r="BA23" s="114"/>
      <c r="BB23" s="114"/>
      <c r="BC23" s="114"/>
      <c r="BD23" s="114"/>
      <c r="BE23" s="114"/>
    </row>
    <row r="24" spans="1:57" ht="13.5" thickBot="1" x14ac:dyDescent="0.25"/>
    <row r="25" spans="1:57" x14ac:dyDescent="0.2">
      <c r="A25" s="143" t="s">
        <v>76</v>
      </c>
      <c r="B25" s="144"/>
      <c r="C25" s="144"/>
      <c r="D25" s="193"/>
      <c r="E25" s="194" t="s">
        <v>77</v>
      </c>
      <c r="F25" s="195" t="s">
        <v>13</v>
      </c>
      <c r="G25" s="196" t="s">
        <v>78</v>
      </c>
      <c r="H25" s="197"/>
      <c r="I25" s="198" t="s">
        <v>77</v>
      </c>
    </row>
    <row r="26" spans="1:57" x14ac:dyDescent="0.2">
      <c r="A26" s="137" t="s">
        <v>145</v>
      </c>
      <c r="B26" s="128"/>
      <c r="C26" s="128"/>
      <c r="D26" s="199"/>
      <c r="E26" s="200">
        <v>0</v>
      </c>
      <c r="F26" s="201">
        <v>0</v>
      </c>
      <c r="G26" s="202">
        <v>512342.17510779999</v>
      </c>
      <c r="H26" s="203"/>
      <c r="I26" s="204">
        <f t="shared" ref="I26:I33" si="0">E26+F26*G26/100</f>
        <v>0</v>
      </c>
      <c r="BA26" s="1">
        <v>0</v>
      </c>
    </row>
    <row r="27" spans="1:57" x14ac:dyDescent="0.2">
      <c r="A27" s="137" t="s">
        <v>146</v>
      </c>
      <c r="B27" s="128"/>
      <c r="C27" s="128"/>
      <c r="D27" s="199"/>
      <c r="E27" s="200">
        <v>0</v>
      </c>
      <c r="F27" s="201">
        <v>0</v>
      </c>
      <c r="G27" s="202">
        <v>512342.17510779999</v>
      </c>
      <c r="H27" s="203"/>
      <c r="I27" s="204">
        <f t="shared" si="0"/>
        <v>0</v>
      </c>
      <c r="BA27" s="1">
        <v>0</v>
      </c>
    </row>
    <row r="28" spans="1:57" x14ac:dyDescent="0.2">
      <c r="A28" s="137" t="s">
        <v>147</v>
      </c>
      <c r="B28" s="128"/>
      <c r="C28" s="128"/>
      <c r="D28" s="199"/>
      <c r="E28" s="200">
        <v>0</v>
      </c>
      <c r="F28" s="201">
        <v>0</v>
      </c>
      <c r="G28" s="202">
        <v>512342.17510779999</v>
      </c>
      <c r="H28" s="203"/>
      <c r="I28" s="204">
        <f t="shared" si="0"/>
        <v>0</v>
      </c>
      <c r="BA28" s="1">
        <v>0</v>
      </c>
    </row>
    <row r="29" spans="1:57" x14ac:dyDescent="0.2">
      <c r="A29" s="137" t="s">
        <v>148</v>
      </c>
      <c r="B29" s="128"/>
      <c r="C29" s="128"/>
      <c r="D29" s="199"/>
      <c r="E29" s="200">
        <v>0</v>
      </c>
      <c r="F29" s="201">
        <v>0</v>
      </c>
      <c r="G29" s="202">
        <v>512342.17510779999</v>
      </c>
      <c r="H29" s="203"/>
      <c r="I29" s="204">
        <f t="shared" si="0"/>
        <v>0</v>
      </c>
      <c r="BA29" s="1">
        <v>0</v>
      </c>
    </row>
    <row r="30" spans="1:57" x14ac:dyDescent="0.2">
      <c r="A30" s="137" t="s">
        <v>149</v>
      </c>
      <c r="B30" s="128"/>
      <c r="C30" s="128"/>
      <c r="D30" s="199"/>
      <c r="E30" s="200">
        <v>0</v>
      </c>
      <c r="F30" s="201">
        <v>0</v>
      </c>
      <c r="G30" s="202">
        <v>512342.17510779999</v>
      </c>
      <c r="H30" s="203"/>
      <c r="I30" s="204">
        <f t="shared" si="0"/>
        <v>0</v>
      </c>
      <c r="BA30" s="1">
        <v>1</v>
      </c>
    </row>
    <row r="31" spans="1:57" x14ac:dyDescent="0.2">
      <c r="A31" s="137" t="s">
        <v>150</v>
      </c>
      <c r="B31" s="128"/>
      <c r="C31" s="128"/>
      <c r="D31" s="199"/>
      <c r="E31" s="200">
        <v>0</v>
      </c>
      <c r="F31" s="201">
        <v>0</v>
      </c>
      <c r="G31" s="202">
        <v>512342.17510779999</v>
      </c>
      <c r="H31" s="203"/>
      <c r="I31" s="204">
        <f t="shared" si="0"/>
        <v>0</v>
      </c>
      <c r="BA31" s="1">
        <v>1</v>
      </c>
    </row>
    <row r="32" spans="1:57" x14ac:dyDescent="0.2">
      <c r="A32" s="137" t="s">
        <v>151</v>
      </c>
      <c r="B32" s="128"/>
      <c r="C32" s="128"/>
      <c r="D32" s="199"/>
      <c r="E32" s="200">
        <v>0</v>
      </c>
      <c r="F32" s="201">
        <v>0</v>
      </c>
      <c r="G32" s="202">
        <v>512342.17510779999</v>
      </c>
      <c r="H32" s="203"/>
      <c r="I32" s="204">
        <f t="shared" si="0"/>
        <v>0</v>
      </c>
      <c r="BA32" s="1">
        <v>2</v>
      </c>
    </row>
    <row r="33" spans="1:53" x14ac:dyDescent="0.2">
      <c r="A33" s="137" t="s">
        <v>152</v>
      </c>
      <c r="B33" s="128"/>
      <c r="C33" s="128"/>
      <c r="D33" s="199"/>
      <c r="E33" s="200">
        <v>0</v>
      </c>
      <c r="F33" s="201">
        <v>0</v>
      </c>
      <c r="G33" s="202">
        <v>512342.17510779999</v>
      </c>
      <c r="H33" s="203"/>
      <c r="I33" s="204">
        <f t="shared" si="0"/>
        <v>0</v>
      </c>
      <c r="BA33" s="1">
        <v>2</v>
      </c>
    </row>
    <row r="34" spans="1:53" ht="13.5" thickBot="1" x14ac:dyDescent="0.25">
      <c r="A34" s="205"/>
      <c r="B34" s="206" t="s">
        <v>79</v>
      </c>
      <c r="C34" s="207"/>
      <c r="D34" s="208"/>
      <c r="E34" s="209"/>
      <c r="F34" s="210"/>
      <c r="G34" s="210"/>
      <c r="H34" s="325">
        <f>SUM(I26:I33)</f>
        <v>0</v>
      </c>
      <c r="I34" s="326"/>
    </row>
    <row r="36" spans="1:53" x14ac:dyDescent="0.2">
      <c r="B36" s="14"/>
      <c r="F36" s="211"/>
      <c r="G36" s="212"/>
      <c r="H36" s="212"/>
      <c r="I36" s="46"/>
    </row>
    <row r="37" spans="1:53" x14ac:dyDescent="0.2">
      <c r="F37" s="211"/>
      <c r="G37" s="212"/>
      <c r="H37" s="212"/>
      <c r="I37" s="46"/>
    </row>
    <row r="38" spans="1:53" x14ac:dyDescent="0.2">
      <c r="F38" s="211"/>
      <c r="G38" s="212"/>
      <c r="H38" s="212"/>
      <c r="I38" s="46"/>
    </row>
    <row r="39" spans="1:53" x14ac:dyDescent="0.2">
      <c r="F39" s="211"/>
      <c r="G39" s="212"/>
      <c r="H39" s="212"/>
      <c r="I39" s="46"/>
    </row>
    <row r="40" spans="1:53" x14ac:dyDescent="0.2">
      <c r="F40" s="211"/>
      <c r="G40" s="212"/>
      <c r="H40" s="212"/>
      <c r="I40" s="46"/>
    </row>
    <row r="41" spans="1:53" x14ac:dyDescent="0.2">
      <c r="F41" s="211"/>
      <c r="G41" s="212"/>
      <c r="H41" s="212"/>
      <c r="I41" s="46"/>
    </row>
    <row r="42" spans="1:53" x14ac:dyDescent="0.2">
      <c r="F42" s="211"/>
      <c r="G42" s="212"/>
      <c r="H42" s="212"/>
      <c r="I42" s="46"/>
    </row>
    <row r="43" spans="1:53" x14ac:dyDescent="0.2">
      <c r="F43" s="211"/>
      <c r="G43" s="212"/>
      <c r="H43" s="212"/>
      <c r="I43" s="46"/>
    </row>
    <row r="44" spans="1:53" x14ac:dyDescent="0.2">
      <c r="F44" s="211"/>
      <c r="G44" s="212"/>
      <c r="H44" s="212"/>
      <c r="I44" s="46"/>
    </row>
    <row r="45" spans="1:53" x14ac:dyDescent="0.2">
      <c r="F45" s="211"/>
      <c r="G45" s="212"/>
      <c r="H45" s="212"/>
      <c r="I45" s="46"/>
    </row>
    <row r="46" spans="1:53" x14ac:dyDescent="0.2">
      <c r="F46" s="211"/>
      <c r="G46" s="212"/>
      <c r="H46" s="212"/>
      <c r="I46" s="46"/>
    </row>
    <row r="47" spans="1:53" x14ac:dyDescent="0.2">
      <c r="F47" s="211"/>
      <c r="G47" s="212"/>
      <c r="H47" s="212"/>
      <c r="I47" s="46"/>
    </row>
    <row r="48" spans="1:53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  <row r="74" spans="6:9" x14ac:dyDescent="0.2">
      <c r="F74" s="211"/>
      <c r="G74" s="212"/>
      <c r="H74" s="212"/>
      <c r="I74" s="46"/>
    </row>
    <row r="75" spans="6:9" x14ac:dyDescent="0.2">
      <c r="F75" s="211"/>
      <c r="G75" s="212"/>
      <c r="H75" s="212"/>
      <c r="I75" s="46"/>
    </row>
    <row r="76" spans="6:9" x14ac:dyDescent="0.2">
      <c r="F76" s="211"/>
      <c r="G76" s="212"/>
      <c r="H76" s="212"/>
      <c r="I76" s="46"/>
    </row>
    <row r="77" spans="6:9" x14ac:dyDescent="0.2">
      <c r="F77" s="211"/>
      <c r="G77" s="212"/>
      <c r="H77" s="212"/>
      <c r="I77" s="46"/>
    </row>
    <row r="78" spans="6:9" x14ac:dyDescent="0.2">
      <c r="F78" s="211"/>
      <c r="G78" s="212"/>
      <c r="H78" s="212"/>
      <c r="I78" s="46"/>
    </row>
    <row r="79" spans="6:9" x14ac:dyDescent="0.2">
      <c r="F79" s="211"/>
      <c r="G79" s="212"/>
      <c r="H79" s="212"/>
      <c r="I79" s="46"/>
    </row>
    <row r="80" spans="6:9" x14ac:dyDescent="0.2">
      <c r="F80" s="211"/>
      <c r="G80" s="212"/>
      <c r="H80" s="212"/>
      <c r="I80" s="46"/>
    </row>
    <row r="81" spans="6:9" x14ac:dyDescent="0.2">
      <c r="F81" s="211"/>
      <c r="G81" s="212"/>
      <c r="H81" s="212"/>
      <c r="I81" s="46"/>
    </row>
    <row r="82" spans="6:9" x14ac:dyDescent="0.2">
      <c r="F82" s="211"/>
      <c r="G82" s="212"/>
      <c r="H82" s="212"/>
      <c r="I82" s="46"/>
    </row>
    <row r="83" spans="6:9" x14ac:dyDescent="0.2">
      <c r="F83" s="211"/>
      <c r="G83" s="212"/>
      <c r="H83" s="212"/>
      <c r="I83" s="46"/>
    </row>
    <row r="84" spans="6:9" x14ac:dyDescent="0.2">
      <c r="F84" s="211"/>
      <c r="G84" s="212"/>
      <c r="H84" s="212"/>
      <c r="I84" s="46"/>
    </row>
    <row r="85" spans="6:9" x14ac:dyDescent="0.2">
      <c r="F85" s="211"/>
      <c r="G85" s="212"/>
      <c r="H85" s="212"/>
      <c r="I85" s="46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CB210"/>
  <sheetViews>
    <sheetView showGridLines="0" showZeros="0" topLeftCell="A109" zoomScaleNormal="100" zoomScaleSheetLayoutView="100" workbookViewId="0">
      <selection activeCell="C131" sqref="C131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30" t="s">
        <v>80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18" t="s">
        <v>3</v>
      </c>
      <c r="B3" s="319"/>
      <c r="C3" s="167" t="s">
        <v>100</v>
      </c>
      <c r="D3" s="217"/>
      <c r="E3" s="218" t="s">
        <v>81</v>
      </c>
      <c r="F3" s="219" t="str">
        <f>'SO 04_17_Šaripova_střed1'!H1</f>
        <v>51-2017</v>
      </c>
      <c r="G3" s="220"/>
    </row>
    <row r="4" spans="1:80" ht="13.5" thickBot="1" x14ac:dyDescent="0.25">
      <c r="A4" s="331" t="s">
        <v>71</v>
      </c>
      <c r="B4" s="321"/>
      <c r="C4" s="173" t="s">
        <v>349</v>
      </c>
      <c r="D4" s="221"/>
      <c r="E4" s="332" t="str">
        <f>'SO 04_17_Šaripova_střed1'!G2</f>
        <v>Lokalita Uherský Brod -východ</v>
      </c>
      <c r="F4" s="333"/>
      <c r="G4" s="334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94</v>
      </c>
      <c r="C7" s="232" t="s">
        <v>95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157</v>
      </c>
      <c r="C8" s="243" t="s">
        <v>158</v>
      </c>
      <c r="D8" s="244" t="s">
        <v>155</v>
      </c>
      <c r="E8" s="245">
        <v>8.82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x14ac:dyDescent="0.2">
      <c r="A9" s="249"/>
      <c r="B9" s="253"/>
      <c r="C9" s="336" t="s">
        <v>431</v>
      </c>
      <c r="D9" s="337"/>
      <c r="E9" s="254">
        <v>8.82</v>
      </c>
      <c r="F9" s="255"/>
      <c r="G9" s="256"/>
      <c r="H9" s="257"/>
      <c r="I9" s="251"/>
      <c r="J9" s="258"/>
      <c r="K9" s="251"/>
      <c r="M9" s="252" t="s">
        <v>351</v>
      </c>
      <c r="O9" s="240"/>
    </row>
    <row r="10" spans="1:80" s="294" customFormat="1" ht="22.5" x14ac:dyDescent="0.2">
      <c r="A10" s="286">
        <v>2</v>
      </c>
      <c r="B10" s="287" t="s">
        <v>161</v>
      </c>
      <c r="C10" s="288" t="s">
        <v>162</v>
      </c>
      <c r="D10" s="289" t="s">
        <v>155</v>
      </c>
      <c r="E10" s="290">
        <v>0.25</v>
      </c>
      <c r="F10" s="290"/>
      <c r="G10" s="291">
        <f>E10*F10</f>
        <v>0</v>
      </c>
      <c r="H10" s="292">
        <v>0</v>
      </c>
      <c r="I10" s="293">
        <f>E10*H10</f>
        <v>0</v>
      </c>
      <c r="J10" s="292">
        <v>0</v>
      </c>
      <c r="K10" s="293">
        <f>E10*J10</f>
        <v>0</v>
      </c>
      <c r="O10" s="295">
        <v>2</v>
      </c>
      <c r="AA10" s="294">
        <v>1</v>
      </c>
      <c r="AB10" s="294">
        <v>1</v>
      </c>
      <c r="AC10" s="294">
        <v>1</v>
      </c>
      <c r="AZ10" s="294">
        <v>1</v>
      </c>
      <c r="BA10" s="294">
        <f>IF(AZ10=1,G10,0)</f>
        <v>0</v>
      </c>
      <c r="BB10" s="294">
        <f>IF(AZ10=2,G10,0)</f>
        <v>0</v>
      </c>
      <c r="BC10" s="294">
        <f>IF(AZ10=3,G10,0)</f>
        <v>0</v>
      </c>
      <c r="BD10" s="294">
        <f>IF(AZ10=4,G10,0)</f>
        <v>0</v>
      </c>
      <c r="BE10" s="294">
        <f>IF(AZ10=5,G10,0)</f>
        <v>0</v>
      </c>
      <c r="CA10" s="295">
        <v>1</v>
      </c>
      <c r="CB10" s="295">
        <v>1</v>
      </c>
    </row>
    <row r="11" spans="1:80" x14ac:dyDescent="0.2">
      <c r="A11" s="241">
        <v>3</v>
      </c>
      <c r="B11" s="242" t="s">
        <v>163</v>
      </c>
      <c r="C11" s="243" t="s">
        <v>164</v>
      </c>
      <c r="D11" s="244" t="s">
        <v>155</v>
      </c>
      <c r="E11" s="245">
        <v>25.893000000000001</v>
      </c>
      <c r="F11" s="245"/>
      <c r="G11" s="246">
        <f>E11*F11</f>
        <v>0</v>
      </c>
      <c r="H11" s="247">
        <v>0</v>
      </c>
      <c r="I11" s="248">
        <f>E11*H11</f>
        <v>0</v>
      </c>
      <c r="J11" s="247">
        <v>0</v>
      </c>
      <c r="K11" s="248">
        <f>E11*J11</f>
        <v>0</v>
      </c>
      <c r="O11" s="240">
        <v>2</v>
      </c>
      <c r="AA11" s="213">
        <v>1</v>
      </c>
      <c r="AB11" s="213">
        <v>1</v>
      </c>
      <c r="AC11" s="213">
        <v>1</v>
      </c>
      <c r="AZ11" s="213">
        <v>1</v>
      </c>
      <c r="BA11" s="213">
        <f>IF(AZ11=1,G11,0)</f>
        <v>0</v>
      </c>
      <c r="BB11" s="213">
        <f>IF(AZ11=2,G11,0)</f>
        <v>0</v>
      </c>
      <c r="BC11" s="213">
        <f>IF(AZ11=3,G11,0)</f>
        <v>0</v>
      </c>
      <c r="BD11" s="213">
        <f>IF(AZ11=4,G11,0)</f>
        <v>0</v>
      </c>
      <c r="BE11" s="213">
        <f>IF(AZ11=5,G11,0)</f>
        <v>0</v>
      </c>
      <c r="CA11" s="240">
        <v>1</v>
      </c>
      <c r="CB11" s="240">
        <v>1</v>
      </c>
    </row>
    <row r="12" spans="1:80" x14ac:dyDescent="0.2">
      <c r="A12" s="249"/>
      <c r="B12" s="250"/>
      <c r="C12" s="327" t="s">
        <v>165</v>
      </c>
      <c r="D12" s="328"/>
      <c r="E12" s="328"/>
      <c r="F12" s="328"/>
      <c r="G12" s="329"/>
      <c r="I12" s="251"/>
      <c r="K12" s="251"/>
      <c r="L12" s="252" t="s">
        <v>165</v>
      </c>
      <c r="O12" s="240">
        <v>3</v>
      </c>
    </row>
    <row r="13" spans="1:80" x14ac:dyDescent="0.2">
      <c r="A13" s="249"/>
      <c r="B13" s="250"/>
      <c r="C13" s="327" t="s">
        <v>166</v>
      </c>
      <c r="D13" s="328"/>
      <c r="E13" s="328"/>
      <c r="F13" s="328"/>
      <c r="G13" s="329"/>
      <c r="I13" s="251"/>
      <c r="K13" s="251"/>
      <c r="L13" s="252" t="s">
        <v>166</v>
      </c>
      <c r="O13" s="240">
        <v>3</v>
      </c>
    </row>
    <row r="14" spans="1:80" x14ac:dyDescent="0.2">
      <c r="A14" s="249"/>
      <c r="B14" s="253"/>
      <c r="C14" s="336" t="s">
        <v>352</v>
      </c>
      <c r="D14" s="337"/>
      <c r="E14" s="254">
        <v>25.893000000000001</v>
      </c>
      <c r="F14" s="255"/>
      <c r="G14" s="256"/>
      <c r="H14" s="257"/>
      <c r="I14" s="251"/>
      <c r="J14" s="258"/>
      <c r="K14" s="251"/>
      <c r="M14" s="252" t="s">
        <v>352</v>
      </c>
      <c r="O14" s="240"/>
    </row>
    <row r="15" spans="1:80" x14ac:dyDescent="0.2">
      <c r="A15" s="241">
        <v>4</v>
      </c>
      <c r="B15" s="242" t="s">
        <v>169</v>
      </c>
      <c r="C15" s="243" t="s">
        <v>170</v>
      </c>
      <c r="D15" s="244" t="s">
        <v>155</v>
      </c>
      <c r="E15" s="245">
        <v>25.893000000000001</v>
      </c>
      <c r="F15" s="245"/>
      <c r="G15" s="246">
        <f>E15*F15</f>
        <v>0</v>
      </c>
      <c r="H15" s="247">
        <v>0</v>
      </c>
      <c r="I15" s="248">
        <f>E15*H15</f>
        <v>0</v>
      </c>
      <c r="J15" s="247">
        <v>0</v>
      </c>
      <c r="K15" s="248">
        <f>E15*J15</f>
        <v>0</v>
      </c>
      <c r="O15" s="240">
        <v>2</v>
      </c>
      <c r="AA15" s="213">
        <v>1</v>
      </c>
      <c r="AB15" s="213">
        <v>1</v>
      </c>
      <c r="AC15" s="213">
        <v>1</v>
      </c>
      <c r="AZ15" s="213">
        <v>1</v>
      </c>
      <c r="BA15" s="213">
        <f>IF(AZ15=1,G15,0)</f>
        <v>0</v>
      </c>
      <c r="BB15" s="213">
        <f>IF(AZ15=2,G15,0)</f>
        <v>0</v>
      </c>
      <c r="BC15" s="213">
        <f>IF(AZ15=3,G15,0)</f>
        <v>0</v>
      </c>
      <c r="BD15" s="213">
        <f>IF(AZ15=4,G15,0)</f>
        <v>0</v>
      </c>
      <c r="BE15" s="213">
        <f>IF(AZ15=5,G15,0)</f>
        <v>0</v>
      </c>
      <c r="CA15" s="240">
        <v>1</v>
      </c>
      <c r="CB15" s="240">
        <v>1</v>
      </c>
    </row>
    <row r="16" spans="1:80" x14ac:dyDescent="0.2">
      <c r="A16" s="241">
        <v>5</v>
      </c>
      <c r="B16" s="242" t="s">
        <v>175</v>
      </c>
      <c r="C16" s="243" t="s">
        <v>176</v>
      </c>
      <c r="D16" s="244" t="s">
        <v>177</v>
      </c>
      <c r="E16" s="245">
        <v>47.570999999999998</v>
      </c>
      <c r="F16" s="245"/>
      <c r="G16" s="246">
        <f>E16*F16</f>
        <v>0</v>
      </c>
      <c r="H16" s="247">
        <v>6.9999999999999999E-4</v>
      </c>
      <c r="I16" s="248">
        <f>E16*H16</f>
        <v>3.3299700000000002E-2</v>
      </c>
      <c r="J16" s="247">
        <v>0</v>
      </c>
      <c r="K16" s="248">
        <f>E16*J16</f>
        <v>0</v>
      </c>
      <c r="O16" s="240">
        <v>2</v>
      </c>
      <c r="AA16" s="213">
        <v>1</v>
      </c>
      <c r="AB16" s="213">
        <v>1</v>
      </c>
      <c r="AC16" s="213">
        <v>1</v>
      </c>
      <c r="AZ16" s="213">
        <v>1</v>
      </c>
      <c r="BA16" s="213">
        <f>IF(AZ16=1,G16,0)</f>
        <v>0</v>
      </c>
      <c r="BB16" s="213">
        <f>IF(AZ16=2,G16,0)</f>
        <v>0</v>
      </c>
      <c r="BC16" s="213">
        <f>IF(AZ16=3,G16,0)</f>
        <v>0</v>
      </c>
      <c r="BD16" s="213">
        <f>IF(AZ16=4,G16,0)</f>
        <v>0</v>
      </c>
      <c r="BE16" s="213">
        <f>IF(AZ16=5,G16,0)</f>
        <v>0</v>
      </c>
      <c r="CA16" s="240">
        <v>1</v>
      </c>
      <c r="CB16" s="240">
        <v>1</v>
      </c>
    </row>
    <row r="17" spans="1:80" x14ac:dyDescent="0.2">
      <c r="A17" s="249"/>
      <c r="B17" s="253"/>
      <c r="C17" s="336" t="s">
        <v>353</v>
      </c>
      <c r="D17" s="337"/>
      <c r="E17" s="254">
        <v>47.570999999999998</v>
      </c>
      <c r="F17" s="255"/>
      <c r="G17" s="256"/>
      <c r="H17" s="257"/>
      <c r="I17" s="251"/>
      <c r="J17" s="258"/>
      <c r="K17" s="251"/>
      <c r="M17" s="252" t="s">
        <v>353</v>
      </c>
      <c r="O17" s="240"/>
    </row>
    <row r="18" spans="1:80" x14ac:dyDescent="0.2">
      <c r="A18" s="241">
        <v>6</v>
      </c>
      <c r="B18" s="242" t="s">
        <v>178</v>
      </c>
      <c r="C18" s="243" t="s">
        <v>179</v>
      </c>
      <c r="D18" s="244" t="s">
        <v>177</v>
      </c>
      <c r="E18" s="245">
        <v>47.570999999999998</v>
      </c>
      <c r="F18" s="245"/>
      <c r="G18" s="246">
        <f>E18*F18</f>
        <v>0</v>
      </c>
      <c r="H18" s="247">
        <v>0</v>
      </c>
      <c r="I18" s="248">
        <f>E18*H18</f>
        <v>0</v>
      </c>
      <c r="J18" s="247">
        <v>0</v>
      </c>
      <c r="K18" s="248">
        <f>E18*J18</f>
        <v>0</v>
      </c>
      <c r="O18" s="240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40">
        <v>1</v>
      </c>
      <c r="CB18" s="240">
        <v>1</v>
      </c>
    </row>
    <row r="19" spans="1:80" x14ac:dyDescent="0.2">
      <c r="A19" s="241">
        <v>7</v>
      </c>
      <c r="B19" s="242" t="s">
        <v>180</v>
      </c>
      <c r="C19" s="243" t="s">
        <v>181</v>
      </c>
      <c r="D19" s="244" t="s">
        <v>155</v>
      </c>
      <c r="E19" s="245">
        <v>51.786000000000001</v>
      </c>
      <c r="F19" s="245"/>
      <c r="G19" s="246">
        <f>E19*F19</f>
        <v>0</v>
      </c>
      <c r="H19" s="247">
        <v>0</v>
      </c>
      <c r="I19" s="248">
        <f>E19*H19</f>
        <v>0</v>
      </c>
      <c r="J19" s="247">
        <v>0</v>
      </c>
      <c r="K19" s="248">
        <f>E19*J19</f>
        <v>0</v>
      </c>
      <c r="O19" s="240">
        <v>2</v>
      </c>
      <c r="AA19" s="213">
        <v>1</v>
      </c>
      <c r="AB19" s="213">
        <v>1</v>
      </c>
      <c r="AC19" s="213">
        <v>1</v>
      </c>
      <c r="AZ19" s="213">
        <v>1</v>
      </c>
      <c r="BA19" s="213">
        <f>IF(AZ19=1,G19,0)</f>
        <v>0</v>
      </c>
      <c r="BB19" s="213">
        <f>IF(AZ19=2,G19,0)</f>
        <v>0</v>
      </c>
      <c r="BC19" s="213">
        <f>IF(AZ19=3,G19,0)</f>
        <v>0</v>
      </c>
      <c r="BD19" s="213">
        <f>IF(AZ19=4,G19,0)</f>
        <v>0</v>
      </c>
      <c r="BE19" s="213">
        <f>IF(AZ19=5,G19,0)</f>
        <v>0</v>
      </c>
      <c r="CA19" s="240">
        <v>1</v>
      </c>
      <c r="CB19" s="240">
        <v>1</v>
      </c>
    </row>
    <row r="20" spans="1:80" x14ac:dyDescent="0.2">
      <c r="A20" s="249"/>
      <c r="B20" s="253"/>
      <c r="C20" s="336" t="s">
        <v>354</v>
      </c>
      <c r="D20" s="337"/>
      <c r="E20" s="254">
        <v>51.786000000000001</v>
      </c>
      <c r="F20" s="255"/>
      <c r="G20" s="256"/>
      <c r="H20" s="257"/>
      <c r="I20" s="251"/>
      <c r="J20" s="258"/>
      <c r="K20" s="251"/>
      <c r="M20" s="252" t="s">
        <v>354</v>
      </c>
      <c r="O20" s="240"/>
    </row>
    <row r="21" spans="1:80" ht="22.5" x14ac:dyDescent="0.2">
      <c r="A21" s="241">
        <v>8</v>
      </c>
      <c r="B21" s="242" t="s">
        <v>182</v>
      </c>
      <c r="C21" s="243" t="s">
        <v>439</v>
      </c>
      <c r="D21" s="244" t="s">
        <v>155</v>
      </c>
      <c r="E21" s="245">
        <v>60.61</v>
      </c>
      <c r="F21" s="245"/>
      <c r="G21" s="246">
        <f>E21*F21</f>
        <v>0</v>
      </c>
      <c r="H21" s="247">
        <v>0</v>
      </c>
      <c r="I21" s="248">
        <f>E21*H21</f>
        <v>0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x14ac:dyDescent="0.2">
      <c r="A22" s="249"/>
      <c r="B22" s="253"/>
      <c r="C22" s="336" t="s">
        <v>432</v>
      </c>
      <c r="D22" s="337"/>
      <c r="E22" s="254">
        <v>8.82</v>
      </c>
      <c r="F22" s="255"/>
      <c r="G22" s="256"/>
      <c r="H22" s="257"/>
      <c r="I22" s="251"/>
      <c r="J22" s="258"/>
      <c r="K22" s="251"/>
      <c r="M22" s="252" t="s">
        <v>355</v>
      </c>
      <c r="O22" s="240"/>
    </row>
    <row r="23" spans="1:80" x14ac:dyDescent="0.2">
      <c r="A23" s="249"/>
      <c r="B23" s="253"/>
      <c r="C23" s="336" t="s">
        <v>356</v>
      </c>
      <c r="D23" s="337"/>
      <c r="E23" s="254">
        <v>51.786000000000001</v>
      </c>
      <c r="F23" s="255"/>
      <c r="G23" s="256"/>
      <c r="H23" s="257"/>
      <c r="I23" s="251"/>
      <c r="J23" s="258"/>
      <c r="K23" s="251"/>
      <c r="M23" s="252" t="s">
        <v>356</v>
      </c>
      <c r="O23" s="240"/>
    </row>
    <row r="24" spans="1:80" x14ac:dyDescent="0.2">
      <c r="A24" s="241">
        <v>9</v>
      </c>
      <c r="B24" s="242" t="s">
        <v>184</v>
      </c>
      <c r="C24" s="243" t="s">
        <v>185</v>
      </c>
      <c r="D24" s="244" t="s">
        <v>155</v>
      </c>
      <c r="E24" s="245">
        <v>60.61</v>
      </c>
      <c r="F24" s="245"/>
      <c r="G24" s="246">
        <f>E24*F24</f>
        <v>0</v>
      </c>
      <c r="H24" s="247">
        <v>0</v>
      </c>
      <c r="I24" s="248">
        <f>E24*H24</f>
        <v>0</v>
      </c>
      <c r="J24" s="247">
        <v>0</v>
      </c>
      <c r="K24" s="248">
        <f>E24*J24</f>
        <v>0</v>
      </c>
      <c r="O24" s="240">
        <v>2</v>
      </c>
      <c r="AA24" s="213">
        <v>1</v>
      </c>
      <c r="AB24" s="213">
        <v>1</v>
      </c>
      <c r="AC24" s="213">
        <v>1</v>
      </c>
      <c r="AZ24" s="213">
        <v>1</v>
      </c>
      <c r="BA24" s="213">
        <f>IF(AZ24=1,G24,0)</f>
        <v>0</v>
      </c>
      <c r="BB24" s="213">
        <f>IF(AZ24=2,G24,0)</f>
        <v>0</v>
      </c>
      <c r="BC24" s="213">
        <f>IF(AZ24=3,G24,0)</f>
        <v>0</v>
      </c>
      <c r="BD24" s="213">
        <f>IF(AZ24=4,G24,0)</f>
        <v>0</v>
      </c>
      <c r="BE24" s="213">
        <f>IF(AZ24=5,G24,0)</f>
        <v>0</v>
      </c>
      <c r="CA24" s="240">
        <v>1</v>
      </c>
      <c r="CB24" s="240">
        <v>1</v>
      </c>
    </row>
    <row r="25" spans="1:80" x14ac:dyDescent="0.2">
      <c r="A25" s="241">
        <v>10</v>
      </c>
      <c r="B25" s="242" t="s">
        <v>186</v>
      </c>
      <c r="C25" s="243" t="s">
        <v>187</v>
      </c>
      <c r="D25" s="244" t="s">
        <v>155</v>
      </c>
      <c r="E25" s="245">
        <v>60.61</v>
      </c>
      <c r="F25" s="245"/>
      <c r="G25" s="246">
        <f>E25*F25</f>
        <v>0</v>
      </c>
      <c r="H25" s="247">
        <v>0</v>
      </c>
      <c r="I25" s="248">
        <f>E25*H25</f>
        <v>0</v>
      </c>
      <c r="J25" s="247">
        <v>0</v>
      </c>
      <c r="K25" s="248">
        <f>E25*J25</f>
        <v>0</v>
      </c>
      <c r="O25" s="240">
        <v>2</v>
      </c>
      <c r="AA25" s="213">
        <v>1</v>
      </c>
      <c r="AB25" s="213">
        <v>1</v>
      </c>
      <c r="AC25" s="213">
        <v>1</v>
      </c>
      <c r="AZ25" s="213">
        <v>1</v>
      </c>
      <c r="BA25" s="213">
        <f>IF(AZ25=1,G25,0)</f>
        <v>0</v>
      </c>
      <c r="BB25" s="213">
        <f>IF(AZ25=2,G25,0)</f>
        <v>0</v>
      </c>
      <c r="BC25" s="213">
        <f>IF(AZ25=3,G25,0)</f>
        <v>0</v>
      </c>
      <c r="BD25" s="213">
        <f>IF(AZ25=4,G25,0)</f>
        <v>0</v>
      </c>
      <c r="BE25" s="213">
        <f>IF(AZ25=5,G25,0)</f>
        <v>0</v>
      </c>
      <c r="CA25" s="240">
        <v>1</v>
      </c>
      <c r="CB25" s="240">
        <v>1</v>
      </c>
    </row>
    <row r="26" spans="1:80" ht="33.75" x14ac:dyDescent="0.2">
      <c r="A26" s="241">
        <v>11</v>
      </c>
      <c r="B26" s="242" t="s">
        <v>188</v>
      </c>
      <c r="C26" s="243" t="s">
        <v>440</v>
      </c>
      <c r="D26" s="244" t="s">
        <v>155</v>
      </c>
      <c r="E26" s="245">
        <v>27.491599999999998</v>
      </c>
      <c r="F26" s="245"/>
      <c r="G26" s="246">
        <f>E26*F26</f>
        <v>0</v>
      </c>
      <c r="H26" s="247">
        <v>1.837</v>
      </c>
      <c r="I26" s="248">
        <f>E26*H26</f>
        <v>50.502069199999994</v>
      </c>
      <c r="J26" s="247">
        <v>0</v>
      </c>
      <c r="K26" s="248">
        <f>E26*J26</f>
        <v>0</v>
      </c>
      <c r="O26" s="240">
        <v>2</v>
      </c>
      <c r="AA26" s="213">
        <v>1</v>
      </c>
      <c r="AB26" s="213">
        <v>1</v>
      </c>
      <c r="AC26" s="213">
        <v>1</v>
      </c>
      <c r="AZ26" s="213">
        <v>1</v>
      </c>
      <c r="BA26" s="213">
        <f>IF(AZ26=1,G26,0)</f>
        <v>0</v>
      </c>
      <c r="BB26" s="213">
        <f>IF(AZ26=2,G26,0)</f>
        <v>0</v>
      </c>
      <c r="BC26" s="213">
        <f>IF(AZ26=3,G26,0)</f>
        <v>0</v>
      </c>
      <c r="BD26" s="213">
        <f>IF(AZ26=4,G26,0)</f>
        <v>0</v>
      </c>
      <c r="BE26" s="213">
        <f>IF(AZ26=5,G26,0)</f>
        <v>0</v>
      </c>
      <c r="CA26" s="240">
        <v>1</v>
      </c>
      <c r="CB26" s="240">
        <v>1</v>
      </c>
    </row>
    <row r="27" spans="1:80" x14ac:dyDescent="0.2">
      <c r="A27" s="249"/>
      <c r="B27" s="253"/>
      <c r="C27" s="336" t="s">
        <v>357</v>
      </c>
      <c r="D27" s="337"/>
      <c r="E27" s="254">
        <v>51.786000000000001</v>
      </c>
      <c r="F27" s="255"/>
      <c r="G27" s="256"/>
      <c r="H27" s="257"/>
      <c r="I27" s="251"/>
      <c r="J27" s="258"/>
      <c r="K27" s="251"/>
      <c r="M27" s="252" t="s">
        <v>357</v>
      </c>
      <c r="O27" s="240"/>
    </row>
    <row r="28" spans="1:80" x14ac:dyDescent="0.2">
      <c r="A28" s="249"/>
      <c r="B28" s="253"/>
      <c r="C28" s="336" t="s">
        <v>327</v>
      </c>
      <c r="D28" s="337"/>
      <c r="E28" s="254">
        <v>0</v>
      </c>
      <c r="F28" s="255"/>
      <c r="G28" s="256"/>
      <c r="H28" s="257"/>
      <c r="I28" s="251"/>
      <c r="J28" s="258"/>
      <c r="K28" s="251"/>
      <c r="M28" s="252" t="s">
        <v>327</v>
      </c>
      <c r="O28" s="240"/>
    </row>
    <row r="29" spans="1:80" x14ac:dyDescent="0.2">
      <c r="A29" s="249"/>
      <c r="B29" s="253"/>
      <c r="C29" s="336" t="s">
        <v>328</v>
      </c>
      <c r="D29" s="337"/>
      <c r="E29" s="254">
        <v>-9.0967000000000002</v>
      </c>
      <c r="F29" s="255"/>
      <c r="G29" s="256"/>
      <c r="H29" s="257"/>
      <c r="I29" s="251"/>
      <c r="J29" s="258"/>
      <c r="K29" s="251"/>
      <c r="M29" s="252" t="s">
        <v>328</v>
      </c>
      <c r="O29" s="240"/>
    </row>
    <row r="30" spans="1:80" x14ac:dyDescent="0.2">
      <c r="A30" s="249"/>
      <c r="B30" s="253"/>
      <c r="C30" s="336" t="s">
        <v>329</v>
      </c>
      <c r="D30" s="337"/>
      <c r="E30" s="254">
        <v>-3.7797999999999998</v>
      </c>
      <c r="F30" s="255"/>
      <c r="G30" s="256"/>
      <c r="H30" s="257"/>
      <c r="I30" s="251"/>
      <c r="J30" s="258"/>
      <c r="K30" s="251"/>
      <c r="M30" s="252" t="s">
        <v>329</v>
      </c>
      <c r="O30" s="240"/>
    </row>
    <row r="31" spans="1:80" x14ac:dyDescent="0.2">
      <c r="A31" s="249"/>
      <c r="B31" s="253"/>
      <c r="C31" s="336" t="s">
        <v>358</v>
      </c>
      <c r="D31" s="337"/>
      <c r="E31" s="254">
        <v>-3.4220000000000002</v>
      </c>
      <c r="F31" s="255"/>
      <c r="G31" s="256"/>
      <c r="H31" s="257"/>
      <c r="I31" s="251"/>
      <c r="J31" s="258"/>
      <c r="K31" s="251"/>
      <c r="M31" s="252" t="s">
        <v>358</v>
      </c>
      <c r="O31" s="240"/>
    </row>
    <row r="32" spans="1:80" x14ac:dyDescent="0.2">
      <c r="A32" s="249"/>
      <c r="B32" s="253"/>
      <c r="C32" s="336" t="s">
        <v>359</v>
      </c>
      <c r="D32" s="337"/>
      <c r="E32" s="254">
        <v>-3.4220000000000002</v>
      </c>
      <c r="F32" s="255"/>
      <c r="G32" s="256"/>
      <c r="H32" s="257"/>
      <c r="I32" s="251"/>
      <c r="J32" s="258"/>
      <c r="K32" s="251"/>
      <c r="M32" s="252" t="s">
        <v>359</v>
      </c>
      <c r="O32" s="240"/>
    </row>
    <row r="33" spans="1:80" x14ac:dyDescent="0.2">
      <c r="A33" s="249"/>
      <c r="B33" s="253"/>
      <c r="C33" s="336" t="s">
        <v>360</v>
      </c>
      <c r="D33" s="337"/>
      <c r="E33" s="254">
        <v>-3.4220000000000002</v>
      </c>
      <c r="F33" s="255"/>
      <c r="G33" s="256"/>
      <c r="H33" s="257"/>
      <c r="I33" s="251"/>
      <c r="J33" s="258"/>
      <c r="K33" s="251"/>
      <c r="M33" s="252" t="s">
        <v>360</v>
      </c>
      <c r="O33" s="240"/>
    </row>
    <row r="34" spans="1:80" x14ac:dyDescent="0.2">
      <c r="A34" s="249"/>
      <c r="B34" s="253"/>
      <c r="C34" s="336" t="s">
        <v>361</v>
      </c>
      <c r="D34" s="337"/>
      <c r="E34" s="254">
        <v>-1.1519999999999999</v>
      </c>
      <c r="F34" s="255"/>
      <c r="G34" s="256"/>
      <c r="H34" s="257"/>
      <c r="I34" s="251"/>
      <c r="J34" s="258"/>
      <c r="K34" s="251"/>
      <c r="M34" s="252" t="s">
        <v>361</v>
      </c>
      <c r="O34" s="240"/>
    </row>
    <row r="35" spans="1:80" x14ac:dyDescent="0.2">
      <c r="A35" s="259"/>
      <c r="B35" s="260" t="s">
        <v>97</v>
      </c>
      <c r="C35" s="261" t="s">
        <v>156</v>
      </c>
      <c r="D35" s="262"/>
      <c r="E35" s="263"/>
      <c r="F35" s="264"/>
      <c r="G35" s="265">
        <f>SUM(G7:G34)</f>
        <v>0</v>
      </c>
      <c r="H35" s="266"/>
      <c r="I35" s="267">
        <f>SUM(I7:I34)</f>
        <v>50.535368899999995</v>
      </c>
      <c r="J35" s="266"/>
      <c r="K35" s="267">
        <f>SUM(K7:K34)</f>
        <v>0</v>
      </c>
      <c r="O35" s="240">
        <v>4</v>
      </c>
      <c r="BA35" s="268">
        <f>SUM(BA7:BA34)</f>
        <v>0</v>
      </c>
      <c r="BB35" s="268">
        <f>SUM(BB7:BB34)</f>
        <v>0</v>
      </c>
      <c r="BC35" s="268">
        <f>SUM(BC7:BC34)</f>
        <v>0</v>
      </c>
      <c r="BD35" s="268">
        <f>SUM(BD7:BD34)</f>
        <v>0</v>
      </c>
      <c r="BE35" s="268">
        <f>SUM(BE7:BE34)</f>
        <v>0</v>
      </c>
    </row>
    <row r="36" spans="1:80" x14ac:dyDescent="0.2">
      <c r="A36" s="230" t="s">
        <v>93</v>
      </c>
      <c r="B36" s="231" t="s">
        <v>189</v>
      </c>
      <c r="C36" s="232" t="s">
        <v>190</v>
      </c>
      <c r="D36" s="233"/>
      <c r="E36" s="234"/>
      <c r="F36" s="234"/>
      <c r="G36" s="235"/>
      <c r="H36" s="236"/>
      <c r="I36" s="237"/>
      <c r="J36" s="238"/>
      <c r="K36" s="239"/>
      <c r="O36" s="240">
        <v>1</v>
      </c>
    </row>
    <row r="37" spans="1:80" ht="22.5" x14ac:dyDescent="0.2">
      <c r="A37" s="241">
        <v>12</v>
      </c>
      <c r="B37" s="242" t="s">
        <v>343</v>
      </c>
      <c r="C37" s="243" t="s">
        <v>433</v>
      </c>
      <c r="D37" s="244" t="s">
        <v>177</v>
      </c>
      <c r="E37" s="245">
        <v>10</v>
      </c>
      <c r="F37" s="245"/>
      <c r="G37" s="246">
        <f t="shared" ref="G37:G41" si="0">E37*F37</f>
        <v>0</v>
      </c>
      <c r="H37" s="247">
        <v>0</v>
      </c>
      <c r="I37" s="248">
        <f t="shared" ref="I37:I41" si="1">E37*H37</f>
        <v>0</v>
      </c>
      <c r="J37" s="247">
        <v>0</v>
      </c>
      <c r="K37" s="248">
        <f t="shared" ref="K37:K41" si="2">E37*J37</f>
        <v>0</v>
      </c>
      <c r="O37" s="240">
        <v>2</v>
      </c>
      <c r="AA37" s="213">
        <v>1</v>
      </c>
      <c r="AB37" s="213">
        <v>1</v>
      </c>
      <c r="AC37" s="213">
        <v>1</v>
      </c>
      <c r="AZ37" s="213">
        <v>1</v>
      </c>
      <c r="BA37" s="213">
        <f t="shared" ref="BA37:BA41" si="3">IF(AZ37=1,G37,0)</f>
        <v>0</v>
      </c>
      <c r="BB37" s="213">
        <f t="shared" ref="BB37:BB41" si="4">IF(AZ37=2,G37,0)</f>
        <v>0</v>
      </c>
      <c r="BC37" s="213">
        <f t="shared" ref="BC37:BC41" si="5">IF(AZ37=3,G37,0)</f>
        <v>0</v>
      </c>
      <c r="BD37" s="213">
        <f t="shared" ref="BD37:BD41" si="6">IF(AZ37=4,G37,0)</f>
        <v>0</v>
      </c>
      <c r="BE37" s="213">
        <f t="shared" ref="BE37:BE41" si="7">IF(AZ37=5,G37,0)</f>
        <v>0</v>
      </c>
      <c r="CA37" s="240">
        <v>1</v>
      </c>
      <c r="CB37" s="240">
        <v>1</v>
      </c>
    </row>
    <row r="38" spans="1:80" ht="22.5" x14ac:dyDescent="0.2">
      <c r="A38" s="241">
        <v>16</v>
      </c>
      <c r="B38" s="242" t="s">
        <v>362</v>
      </c>
      <c r="C38" s="243" t="s">
        <v>434</v>
      </c>
      <c r="D38" s="244" t="s">
        <v>208</v>
      </c>
      <c r="E38" s="245">
        <v>3</v>
      </c>
      <c r="F38" s="245"/>
      <c r="G38" s="246">
        <f t="shared" si="0"/>
        <v>0</v>
      </c>
      <c r="H38" s="247">
        <v>1E-4</v>
      </c>
      <c r="I38" s="248">
        <f t="shared" si="1"/>
        <v>3.0000000000000003E-4</v>
      </c>
      <c r="J38" s="247">
        <v>0</v>
      </c>
      <c r="K38" s="248">
        <f t="shared" si="2"/>
        <v>0</v>
      </c>
      <c r="O38" s="240">
        <v>2</v>
      </c>
      <c r="AA38" s="213">
        <v>1</v>
      </c>
      <c r="AB38" s="213">
        <v>1</v>
      </c>
      <c r="AC38" s="213">
        <v>1</v>
      </c>
      <c r="AZ38" s="213">
        <v>1</v>
      </c>
      <c r="BA38" s="213">
        <f t="shared" si="3"/>
        <v>0</v>
      </c>
      <c r="BB38" s="213">
        <f t="shared" si="4"/>
        <v>0</v>
      </c>
      <c r="BC38" s="213">
        <f t="shared" si="5"/>
        <v>0</v>
      </c>
      <c r="BD38" s="213">
        <f t="shared" si="6"/>
        <v>0</v>
      </c>
      <c r="BE38" s="213">
        <f t="shared" si="7"/>
        <v>0</v>
      </c>
      <c r="CA38" s="240">
        <v>1</v>
      </c>
      <c r="CB38" s="240">
        <v>1</v>
      </c>
    </row>
    <row r="39" spans="1:80" ht="22.5" x14ac:dyDescent="0.2">
      <c r="A39" s="241">
        <v>18</v>
      </c>
      <c r="B39" s="242" t="s">
        <v>334</v>
      </c>
      <c r="C39" s="243" t="s">
        <v>435</v>
      </c>
      <c r="D39" s="244" t="s">
        <v>177</v>
      </c>
      <c r="E39" s="245">
        <v>14</v>
      </c>
      <c r="F39" s="245"/>
      <c r="G39" s="246">
        <f t="shared" si="0"/>
        <v>0</v>
      </c>
      <c r="H39" s="247">
        <v>0</v>
      </c>
      <c r="I39" s="248">
        <f t="shared" si="1"/>
        <v>0</v>
      </c>
      <c r="J39" s="247">
        <v>-0.22500000000000001</v>
      </c>
      <c r="K39" s="248">
        <f t="shared" si="2"/>
        <v>-3.15</v>
      </c>
      <c r="O39" s="240">
        <v>2</v>
      </c>
      <c r="AA39" s="213">
        <v>1</v>
      </c>
      <c r="AB39" s="213">
        <v>1</v>
      </c>
      <c r="AC39" s="213">
        <v>1</v>
      </c>
      <c r="AZ39" s="213">
        <v>1</v>
      </c>
      <c r="BA39" s="213">
        <f t="shared" si="3"/>
        <v>0</v>
      </c>
      <c r="BB39" s="213">
        <f t="shared" si="4"/>
        <v>0</v>
      </c>
      <c r="BC39" s="213">
        <f t="shared" si="5"/>
        <v>0</v>
      </c>
      <c r="BD39" s="213">
        <f t="shared" si="6"/>
        <v>0</v>
      </c>
      <c r="BE39" s="213">
        <f t="shared" si="7"/>
        <v>0</v>
      </c>
      <c r="CA39" s="240">
        <v>1</v>
      </c>
      <c r="CB39" s="240">
        <v>1</v>
      </c>
    </row>
    <row r="40" spans="1:80" x14ac:dyDescent="0.2">
      <c r="A40" s="241">
        <v>19</v>
      </c>
      <c r="B40" s="242" t="s">
        <v>332</v>
      </c>
      <c r="C40" s="243" t="s">
        <v>333</v>
      </c>
      <c r="D40" s="244" t="s">
        <v>177</v>
      </c>
      <c r="E40" s="245">
        <v>14</v>
      </c>
      <c r="F40" s="245"/>
      <c r="G40" s="246">
        <f t="shared" si="0"/>
        <v>0</v>
      </c>
      <c r="H40" s="247">
        <v>0</v>
      </c>
      <c r="I40" s="248">
        <f t="shared" si="1"/>
        <v>0</v>
      </c>
      <c r="J40" s="247">
        <v>-0.33</v>
      </c>
      <c r="K40" s="248">
        <f t="shared" si="2"/>
        <v>-4.62</v>
      </c>
      <c r="O40" s="240">
        <v>2</v>
      </c>
      <c r="AA40" s="213">
        <v>1</v>
      </c>
      <c r="AB40" s="213">
        <v>1</v>
      </c>
      <c r="AC40" s="213">
        <v>1</v>
      </c>
      <c r="AZ40" s="213">
        <v>1</v>
      </c>
      <c r="BA40" s="213">
        <f t="shared" si="3"/>
        <v>0</v>
      </c>
      <c r="BB40" s="213">
        <f t="shared" si="4"/>
        <v>0</v>
      </c>
      <c r="BC40" s="213">
        <f t="shared" si="5"/>
        <v>0</v>
      </c>
      <c r="BD40" s="213">
        <f t="shared" si="6"/>
        <v>0</v>
      </c>
      <c r="BE40" s="213">
        <f t="shared" si="7"/>
        <v>0</v>
      </c>
      <c r="CA40" s="240">
        <v>1</v>
      </c>
      <c r="CB40" s="240">
        <v>1</v>
      </c>
    </row>
    <row r="41" spans="1:80" x14ac:dyDescent="0.2">
      <c r="A41" s="241">
        <v>20</v>
      </c>
      <c r="B41" s="242" t="s">
        <v>285</v>
      </c>
      <c r="C41" s="243" t="s">
        <v>437</v>
      </c>
      <c r="D41" s="244" t="s">
        <v>192</v>
      </c>
      <c r="E41" s="245">
        <v>30</v>
      </c>
      <c r="F41" s="245"/>
      <c r="G41" s="246">
        <f t="shared" si="0"/>
        <v>0</v>
      </c>
      <c r="H41" s="247">
        <v>0</v>
      </c>
      <c r="I41" s="248">
        <f t="shared" si="1"/>
        <v>0</v>
      </c>
      <c r="J41" s="247">
        <v>-0.22</v>
      </c>
      <c r="K41" s="248">
        <f t="shared" si="2"/>
        <v>-6.6</v>
      </c>
      <c r="O41" s="240">
        <v>2</v>
      </c>
      <c r="AA41" s="213">
        <v>1</v>
      </c>
      <c r="AB41" s="213">
        <v>1</v>
      </c>
      <c r="AC41" s="213">
        <v>1</v>
      </c>
      <c r="AZ41" s="213">
        <v>1</v>
      </c>
      <c r="BA41" s="213">
        <f t="shared" si="3"/>
        <v>0</v>
      </c>
      <c r="BB41" s="213">
        <f t="shared" si="4"/>
        <v>0</v>
      </c>
      <c r="BC41" s="213">
        <f t="shared" si="5"/>
        <v>0</v>
      </c>
      <c r="BD41" s="213">
        <f t="shared" si="6"/>
        <v>0</v>
      </c>
      <c r="BE41" s="213">
        <f t="shared" si="7"/>
        <v>0</v>
      </c>
      <c r="CA41" s="240">
        <v>1</v>
      </c>
      <c r="CB41" s="240">
        <v>1</v>
      </c>
    </row>
    <row r="42" spans="1:80" x14ac:dyDescent="0.2">
      <c r="A42" s="241">
        <v>21</v>
      </c>
      <c r="B42" s="242" t="s">
        <v>193</v>
      </c>
      <c r="C42" s="243" t="s">
        <v>194</v>
      </c>
      <c r="D42" s="244" t="s">
        <v>195</v>
      </c>
      <c r="E42" s="245">
        <v>10</v>
      </c>
      <c r="F42" s="245"/>
      <c r="G42" s="246">
        <f>E42*F42</f>
        <v>0</v>
      </c>
      <c r="H42" s="247">
        <v>0</v>
      </c>
      <c r="I42" s="248">
        <f>E42*H42</f>
        <v>0</v>
      </c>
      <c r="J42" s="247">
        <v>0</v>
      </c>
      <c r="K42" s="248">
        <f>E42*J42</f>
        <v>0</v>
      </c>
      <c r="O42" s="240">
        <v>2</v>
      </c>
      <c r="AA42" s="213">
        <v>1</v>
      </c>
      <c r="AB42" s="213">
        <v>1</v>
      </c>
      <c r="AC42" s="213">
        <v>1</v>
      </c>
      <c r="AZ42" s="213">
        <v>1</v>
      </c>
      <c r="BA42" s="213">
        <f>IF(AZ42=1,G42,0)</f>
        <v>0</v>
      </c>
      <c r="BB42" s="213">
        <f>IF(AZ42=2,G42,0)</f>
        <v>0</v>
      </c>
      <c r="BC42" s="213">
        <f>IF(AZ42=3,G42,0)</f>
        <v>0</v>
      </c>
      <c r="BD42" s="213">
        <f>IF(AZ42=4,G42,0)</f>
        <v>0</v>
      </c>
      <c r="BE42" s="213">
        <f>IF(AZ42=5,G42,0)</f>
        <v>0</v>
      </c>
      <c r="CA42" s="240">
        <v>1</v>
      </c>
      <c r="CB42" s="240">
        <v>1</v>
      </c>
    </row>
    <row r="43" spans="1:80" x14ac:dyDescent="0.2">
      <c r="A43" s="241">
        <v>22</v>
      </c>
      <c r="B43" s="242" t="s">
        <v>196</v>
      </c>
      <c r="C43" s="243" t="s">
        <v>197</v>
      </c>
      <c r="D43" s="244" t="s">
        <v>198</v>
      </c>
      <c r="E43" s="245">
        <v>10</v>
      </c>
      <c r="F43" s="245"/>
      <c r="G43" s="246">
        <f>E43*F43</f>
        <v>0</v>
      </c>
      <c r="H43" s="247">
        <v>0</v>
      </c>
      <c r="I43" s="248">
        <f>E43*H43</f>
        <v>0</v>
      </c>
      <c r="J43" s="247">
        <v>0</v>
      </c>
      <c r="K43" s="248">
        <f>E43*J43</f>
        <v>0</v>
      </c>
      <c r="O43" s="240">
        <v>2</v>
      </c>
      <c r="AA43" s="213">
        <v>1</v>
      </c>
      <c r="AB43" s="213">
        <v>1</v>
      </c>
      <c r="AC43" s="213">
        <v>1</v>
      </c>
      <c r="AZ43" s="213">
        <v>1</v>
      </c>
      <c r="BA43" s="213">
        <f>IF(AZ43=1,G43,0)</f>
        <v>0</v>
      </c>
      <c r="BB43" s="213">
        <f>IF(AZ43=2,G43,0)</f>
        <v>0</v>
      </c>
      <c r="BC43" s="213">
        <f>IF(AZ43=3,G43,0)</f>
        <v>0</v>
      </c>
      <c r="BD43" s="213">
        <f>IF(AZ43=4,G43,0)</f>
        <v>0</v>
      </c>
      <c r="BE43" s="213">
        <f>IF(AZ43=5,G43,0)</f>
        <v>0</v>
      </c>
      <c r="CA43" s="240">
        <v>1</v>
      </c>
      <c r="CB43" s="240">
        <v>1</v>
      </c>
    </row>
    <row r="44" spans="1:80" x14ac:dyDescent="0.2">
      <c r="A44" s="259"/>
      <c r="B44" s="260" t="s">
        <v>97</v>
      </c>
      <c r="C44" s="261" t="s">
        <v>191</v>
      </c>
      <c r="D44" s="262"/>
      <c r="E44" s="263"/>
      <c r="F44" s="264"/>
      <c r="G44" s="265">
        <f>SUM(G36:G43)</f>
        <v>0</v>
      </c>
      <c r="H44" s="266"/>
      <c r="I44" s="267">
        <f>SUM(I36:I43)</f>
        <v>3.0000000000000003E-4</v>
      </c>
      <c r="J44" s="266"/>
      <c r="K44" s="267">
        <f>SUM(K36:K43)</f>
        <v>-14.37</v>
      </c>
      <c r="O44" s="240">
        <v>4</v>
      </c>
      <c r="BA44" s="268">
        <f>SUM(BA36:BA43)</f>
        <v>0</v>
      </c>
      <c r="BB44" s="268">
        <f>SUM(BB36:BB43)</f>
        <v>0</v>
      </c>
      <c r="BC44" s="268">
        <f>SUM(BC36:BC43)</f>
        <v>0</v>
      </c>
      <c r="BD44" s="268">
        <f>SUM(BD36:BD43)</f>
        <v>0</v>
      </c>
      <c r="BE44" s="268">
        <f>SUM(BE36:BE43)</f>
        <v>0</v>
      </c>
    </row>
    <row r="45" spans="1:80" x14ac:dyDescent="0.2">
      <c r="A45" s="230" t="s">
        <v>93</v>
      </c>
      <c r="B45" s="231" t="s">
        <v>199</v>
      </c>
      <c r="C45" s="232" t="s">
        <v>200</v>
      </c>
      <c r="D45" s="233"/>
      <c r="E45" s="234"/>
      <c r="F45" s="234"/>
      <c r="G45" s="235"/>
      <c r="H45" s="236"/>
      <c r="I45" s="237"/>
      <c r="J45" s="238"/>
      <c r="K45" s="239"/>
      <c r="O45" s="240">
        <v>1</v>
      </c>
    </row>
    <row r="46" spans="1:80" x14ac:dyDescent="0.2">
      <c r="A46" s="241">
        <v>23</v>
      </c>
      <c r="B46" s="242" t="s">
        <v>202</v>
      </c>
      <c r="C46" s="243" t="s">
        <v>203</v>
      </c>
      <c r="D46" s="244" t="s">
        <v>177</v>
      </c>
      <c r="E46" s="245">
        <v>37.700000000000003</v>
      </c>
      <c r="F46" s="245"/>
      <c r="G46" s="246">
        <f>E46*F46</f>
        <v>0</v>
      </c>
      <c r="H46" s="247">
        <v>0</v>
      </c>
      <c r="I46" s="248">
        <f>E46*H46</f>
        <v>0</v>
      </c>
      <c r="J46" s="247">
        <v>0</v>
      </c>
      <c r="K46" s="248">
        <f>E46*J46</f>
        <v>0</v>
      </c>
      <c r="O46" s="240">
        <v>2</v>
      </c>
      <c r="AA46" s="213">
        <v>1</v>
      </c>
      <c r="AB46" s="213">
        <v>1</v>
      </c>
      <c r="AC46" s="213">
        <v>1</v>
      </c>
      <c r="AZ46" s="213">
        <v>1</v>
      </c>
      <c r="BA46" s="213">
        <f>IF(AZ46=1,G46,0)</f>
        <v>0</v>
      </c>
      <c r="BB46" s="213">
        <f>IF(AZ46=2,G46,0)</f>
        <v>0</v>
      </c>
      <c r="BC46" s="213">
        <f>IF(AZ46=3,G46,0)</f>
        <v>0</v>
      </c>
      <c r="BD46" s="213">
        <f>IF(AZ46=4,G46,0)</f>
        <v>0</v>
      </c>
      <c r="BE46" s="213">
        <f>IF(AZ46=5,G46,0)</f>
        <v>0</v>
      </c>
      <c r="CA46" s="240">
        <v>1</v>
      </c>
      <c r="CB46" s="240">
        <v>1</v>
      </c>
    </row>
    <row r="47" spans="1:80" x14ac:dyDescent="0.2">
      <c r="A47" s="241">
        <v>24</v>
      </c>
      <c r="B47" s="242" t="s">
        <v>204</v>
      </c>
      <c r="C47" s="243" t="s">
        <v>205</v>
      </c>
      <c r="D47" s="244" t="s">
        <v>177</v>
      </c>
      <c r="E47" s="245">
        <v>75.5</v>
      </c>
      <c r="F47" s="245"/>
      <c r="G47" s="246">
        <f>E47*F47</f>
        <v>0</v>
      </c>
      <c r="H47" s="247">
        <v>0</v>
      </c>
      <c r="I47" s="248">
        <f>E47*H47</f>
        <v>0</v>
      </c>
      <c r="J47" s="247">
        <v>0</v>
      </c>
      <c r="K47" s="248">
        <f>E47*J47</f>
        <v>0</v>
      </c>
      <c r="O47" s="240">
        <v>2</v>
      </c>
      <c r="AA47" s="213">
        <v>1</v>
      </c>
      <c r="AB47" s="213">
        <v>1</v>
      </c>
      <c r="AC47" s="213">
        <v>1</v>
      </c>
      <c r="AZ47" s="213">
        <v>1</v>
      </c>
      <c r="BA47" s="213">
        <f>IF(AZ47=1,G47,0)</f>
        <v>0</v>
      </c>
      <c r="BB47" s="213">
        <f>IF(AZ47=2,G47,0)</f>
        <v>0</v>
      </c>
      <c r="BC47" s="213">
        <f>IF(AZ47=3,G47,0)</f>
        <v>0</v>
      </c>
      <c r="BD47" s="213">
        <f>IF(AZ47=4,G47,0)</f>
        <v>0</v>
      </c>
      <c r="BE47" s="213">
        <f>IF(AZ47=5,G47,0)</f>
        <v>0</v>
      </c>
      <c r="CA47" s="240">
        <v>1</v>
      </c>
      <c r="CB47" s="240">
        <v>1</v>
      </c>
    </row>
    <row r="48" spans="1:80" x14ac:dyDescent="0.2">
      <c r="A48" s="249"/>
      <c r="B48" s="253"/>
      <c r="C48" s="336" t="s">
        <v>363</v>
      </c>
      <c r="D48" s="337"/>
      <c r="E48" s="254">
        <v>75.5</v>
      </c>
      <c r="F48" s="255"/>
      <c r="G48" s="256"/>
      <c r="H48" s="257"/>
      <c r="I48" s="251"/>
      <c r="J48" s="258"/>
      <c r="K48" s="251"/>
      <c r="M48" s="252" t="s">
        <v>363</v>
      </c>
      <c r="O48" s="240"/>
    </row>
    <row r="49" spans="1:80" x14ac:dyDescent="0.2">
      <c r="A49" s="241">
        <v>25</v>
      </c>
      <c r="B49" s="242" t="s">
        <v>206</v>
      </c>
      <c r="C49" s="243" t="s">
        <v>207</v>
      </c>
      <c r="D49" s="244" t="s">
        <v>177</v>
      </c>
      <c r="E49" s="245">
        <v>37.700000000000003</v>
      </c>
      <c r="F49" s="245"/>
      <c r="G49" s="246">
        <f>E49*F49</f>
        <v>0</v>
      </c>
      <c r="H49" s="247">
        <v>0</v>
      </c>
      <c r="I49" s="248">
        <f>E49*H49</f>
        <v>0</v>
      </c>
      <c r="J49" s="247">
        <v>0</v>
      </c>
      <c r="K49" s="248">
        <f>E49*J49</f>
        <v>0</v>
      </c>
      <c r="O49" s="240">
        <v>2</v>
      </c>
      <c r="AA49" s="213">
        <v>1</v>
      </c>
      <c r="AB49" s="213">
        <v>1</v>
      </c>
      <c r="AC49" s="213">
        <v>1</v>
      </c>
      <c r="AZ49" s="213">
        <v>1</v>
      </c>
      <c r="BA49" s="213">
        <f>IF(AZ49=1,G49,0)</f>
        <v>0</v>
      </c>
      <c r="BB49" s="213">
        <f>IF(AZ49=2,G49,0)</f>
        <v>0</v>
      </c>
      <c r="BC49" s="213">
        <f>IF(AZ49=3,G49,0)</f>
        <v>0</v>
      </c>
      <c r="BD49" s="213">
        <f>IF(AZ49=4,G49,0)</f>
        <v>0</v>
      </c>
      <c r="BE49" s="213">
        <f>IF(AZ49=5,G49,0)</f>
        <v>0</v>
      </c>
      <c r="CA49" s="240">
        <v>1</v>
      </c>
      <c r="CB49" s="240">
        <v>1</v>
      </c>
    </row>
    <row r="50" spans="1:80" x14ac:dyDescent="0.2">
      <c r="A50" s="241">
        <v>26</v>
      </c>
      <c r="B50" s="242" t="s">
        <v>364</v>
      </c>
      <c r="C50" s="243" t="s">
        <v>365</v>
      </c>
      <c r="D50" s="244" t="s">
        <v>436</v>
      </c>
      <c r="E50" s="245">
        <v>1</v>
      </c>
      <c r="F50" s="245"/>
      <c r="G50" s="246">
        <f>E50*F50</f>
        <v>0</v>
      </c>
      <c r="H50" s="247">
        <v>0</v>
      </c>
      <c r="I50" s="248">
        <f>E50*H50</f>
        <v>0</v>
      </c>
      <c r="J50" s="247">
        <v>0</v>
      </c>
      <c r="K50" s="248">
        <f>E50*J50</f>
        <v>0</v>
      </c>
      <c r="O50" s="240">
        <v>2</v>
      </c>
      <c r="AA50" s="213">
        <v>1</v>
      </c>
      <c r="AB50" s="213">
        <v>0</v>
      </c>
      <c r="AC50" s="213">
        <v>0</v>
      </c>
      <c r="AZ50" s="213">
        <v>1</v>
      </c>
      <c r="BA50" s="213">
        <f>IF(AZ50=1,G50,0)</f>
        <v>0</v>
      </c>
      <c r="BB50" s="213">
        <f>IF(AZ50=2,G50,0)</f>
        <v>0</v>
      </c>
      <c r="BC50" s="213">
        <f>IF(AZ50=3,G50,0)</f>
        <v>0</v>
      </c>
      <c r="BD50" s="213">
        <f>IF(AZ50=4,G50,0)</f>
        <v>0</v>
      </c>
      <c r="BE50" s="213">
        <f>IF(AZ50=5,G50,0)</f>
        <v>0</v>
      </c>
      <c r="CA50" s="240">
        <v>1</v>
      </c>
      <c r="CB50" s="240">
        <v>0</v>
      </c>
    </row>
    <row r="51" spans="1:80" x14ac:dyDescent="0.2">
      <c r="A51" s="249"/>
      <c r="B51" s="250"/>
      <c r="C51" s="327" t="s">
        <v>366</v>
      </c>
      <c r="D51" s="328"/>
      <c r="E51" s="328"/>
      <c r="F51" s="328"/>
      <c r="G51" s="329"/>
      <c r="I51" s="251"/>
      <c r="K51" s="251"/>
      <c r="L51" s="252" t="s">
        <v>366</v>
      </c>
      <c r="O51" s="240">
        <v>3</v>
      </c>
    </row>
    <row r="52" spans="1:80" x14ac:dyDescent="0.2">
      <c r="A52" s="241">
        <v>27</v>
      </c>
      <c r="B52" s="242" t="s">
        <v>209</v>
      </c>
      <c r="C52" s="243" t="s">
        <v>210</v>
      </c>
      <c r="D52" s="244" t="s">
        <v>211</v>
      </c>
      <c r="E52" s="245">
        <v>1.131</v>
      </c>
      <c r="F52" s="245"/>
      <c r="G52" s="246">
        <f>E52*F52</f>
        <v>0</v>
      </c>
      <c r="H52" s="247">
        <v>1E-3</v>
      </c>
      <c r="I52" s="248">
        <f>E52*H52</f>
        <v>1.1310000000000001E-3</v>
      </c>
      <c r="J52" s="247"/>
      <c r="K52" s="248">
        <f>E52*J52</f>
        <v>0</v>
      </c>
      <c r="O52" s="240">
        <v>2</v>
      </c>
      <c r="AA52" s="213">
        <v>3</v>
      </c>
      <c r="AB52" s="213">
        <v>1</v>
      </c>
      <c r="AC52" s="213">
        <v>572400</v>
      </c>
      <c r="AZ52" s="213">
        <v>1</v>
      </c>
      <c r="BA52" s="213">
        <f>IF(AZ52=1,G52,0)</f>
        <v>0</v>
      </c>
      <c r="BB52" s="213">
        <f>IF(AZ52=2,G52,0)</f>
        <v>0</v>
      </c>
      <c r="BC52" s="213">
        <f>IF(AZ52=3,G52,0)</f>
        <v>0</v>
      </c>
      <c r="BD52" s="213">
        <f>IF(AZ52=4,G52,0)</f>
        <v>0</v>
      </c>
      <c r="BE52" s="213">
        <f>IF(AZ52=5,G52,0)</f>
        <v>0</v>
      </c>
      <c r="CA52" s="240">
        <v>3</v>
      </c>
      <c r="CB52" s="240">
        <v>1</v>
      </c>
    </row>
    <row r="53" spans="1:80" x14ac:dyDescent="0.2">
      <c r="A53" s="249"/>
      <c r="B53" s="253"/>
      <c r="C53" s="336" t="s">
        <v>367</v>
      </c>
      <c r="D53" s="337"/>
      <c r="E53" s="254">
        <v>1.131</v>
      </c>
      <c r="F53" s="255"/>
      <c r="G53" s="256"/>
      <c r="H53" s="257"/>
      <c r="I53" s="251"/>
      <c r="J53" s="258"/>
      <c r="K53" s="251"/>
      <c r="M53" s="252" t="s">
        <v>367</v>
      </c>
      <c r="O53" s="240"/>
    </row>
    <row r="54" spans="1:80" x14ac:dyDescent="0.2">
      <c r="A54" s="259"/>
      <c r="B54" s="260" t="s">
        <v>97</v>
      </c>
      <c r="C54" s="261" t="s">
        <v>201</v>
      </c>
      <c r="D54" s="262"/>
      <c r="E54" s="263"/>
      <c r="F54" s="264"/>
      <c r="G54" s="265">
        <f>SUM(G45:G53)</f>
        <v>0</v>
      </c>
      <c r="H54" s="266"/>
      <c r="I54" s="267">
        <f>SUM(I45:I53)</f>
        <v>1.1310000000000001E-3</v>
      </c>
      <c r="J54" s="266"/>
      <c r="K54" s="267">
        <f>SUM(K45:K53)</f>
        <v>0</v>
      </c>
      <c r="O54" s="240">
        <v>4</v>
      </c>
      <c r="BA54" s="268">
        <f>SUM(BA45:BA53)</f>
        <v>0</v>
      </c>
      <c r="BB54" s="268">
        <f>SUM(BB45:BB53)</f>
        <v>0</v>
      </c>
      <c r="BC54" s="268">
        <f>SUM(BC45:BC53)</f>
        <v>0</v>
      </c>
      <c r="BD54" s="268">
        <f>SUM(BD45:BD53)</f>
        <v>0</v>
      </c>
      <c r="BE54" s="268">
        <f>SUM(BE45:BE53)</f>
        <v>0</v>
      </c>
    </row>
    <row r="55" spans="1:80" x14ac:dyDescent="0.2">
      <c r="A55" s="230" t="s">
        <v>93</v>
      </c>
      <c r="B55" s="231" t="s">
        <v>212</v>
      </c>
      <c r="C55" s="232" t="s">
        <v>213</v>
      </c>
      <c r="D55" s="233"/>
      <c r="E55" s="234"/>
      <c r="F55" s="234"/>
      <c r="G55" s="235"/>
      <c r="H55" s="236"/>
      <c r="I55" s="237"/>
      <c r="J55" s="238"/>
      <c r="K55" s="239"/>
      <c r="O55" s="240">
        <v>1</v>
      </c>
    </row>
    <row r="56" spans="1:80" ht="22.5" x14ac:dyDescent="0.2">
      <c r="A56" s="241">
        <v>28</v>
      </c>
      <c r="B56" s="242" t="s">
        <v>215</v>
      </c>
      <c r="C56" s="243" t="s">
        <v>216</v>
      </c>
      <c r="D56" s="244" t="s">
        <v>177</v>
      </c>
      <c r="E56" s="245">
        <v>40.299999999999997</v>
      </c>
      <c r="F56" s="245"/>
      <c r="G56" s="246">
        <f>E56*F56</f>
        <v>0</v>
      </c>
      <c r="H56" s="247">
        <v>0</v>
      </c>
      <c r="I56" s="248">
        <f>E56*H56</f>
        <v>0</v>
      </c>
      <c r="J56" s="247">
        <v>0</v>
      </c>
      <c r="K56" s="248">
        <f>E56*J56</f>
        <v>0</v>
      </c>
      <c r="O56" s="240">
        <v>2</v>
      </c>
      <c r="AA56" s="213">
        <v>1</v>
      </c>
      <c r="AB56" s="213">
        <v>1</v>
      </c>
      <c r="AC56" s="213">
        <v>1</v>
      </c>
      <c r="AZ56" s="213">
        <v>1</v>
      </c>
      <c r="BA56" s="213">
        <f>IF(AZ56=1,G56,0)</f>
        <v>0</v>
      </c>
      <c r="BB56" s="213">
        <f>IF(AZ56=2,G56,0)</f>
        <v>0</v>
      </c>
      <c r="BC56" s="213">
        <f>IF(AZ56=3,G56,0)</f>
        <v>0</v>
      </c>
      <c r="BD56" s="213">
        <f>IF(AZ56=4,G56,0)</f>
        <v>0</v>
      </c>
      <c r="BE56" s="213">
        <f>IF(AZ56=5,G56,0)</f>
        <v>0</v>
      </c>
      <c r="CA56" s="240">
        <v>1</v>
      </c>
      <c r="CB56" s="240">
        <v>1</v>
      </c>
    </row>
    <row r="57" spans="1:80" x14ac:dyDescent="0.2">
      <c r="A57" s="249"/>
      <c r="B57" s="253"/>
      <c r="C57" s="336" t="s">
        <v>430</v>
      </c>
      <c r="D57" s="337"/>
      <c r="E57" s="254">
        <v>40.299999999999997</v>
      </c>
      <c r="F57" s="255"/>
      <c r="G57" s="256"/>
      <c r="H57" s="257"/>
      <c r="I57" s="251"/>
      <c r="J57" s="258"/>
      <c r="K57" s="251"/>
      <c r="M57" s="252" t="s">
        <v>368</v>
      </c>
      <c r="O57" s="240"/>
    </row>
    <row r="58" spans="1:80" x14ac:dyDescent="0.2">
      <c r="A58" s="259"/>
      <c r="B58" s="260" t="s">
        <v>97</v>
      </c>
      <c r="C58" s="261" t="s">
        <v>214</v>
      </c>
      <c r="D58" s="262"/>
      <c r="E58" s="263"/>
      <c r="F58" s="264"/>
      <c r="G58" s="265">
        <f>SUM(G55:G57)</f>
        <v>0</v>
      </c>
      <c r="H58" s="266"/>
      <c r="I58" s="267">
        <f>SUM(I55:I57)</f>
        <v>0</v>
      </c>
      <c r="J58" s="266"/>
      <c r="K58" s="267">
        <f>SUM(K55:K57)</f>
        <v>0</v>
      </c>
      <c r="O58" s="240">
        <v>4</v>
      </c>
      <c r="BA58" s="268">
        <f>SUM(BA55:BA57)</f>
        <v>0</v>
      </c>
      <c r="BB58" s="268">
        <f>SUM(BB55:BB57)</f>
        <v>0</v>
      </c>
      <c r="BC58" s="268">
        <f>SUM(BC55:BC57)</f>
        <v>0</v>
      </c>
      <c r="BD58" s="268">
        <f>SUM(BD55:BD57)</f>
        <v>0</v>
      </c>
      <c r="BE58" s="268">
        <f>SUM(BE55:BE57)</f>
        <v>0</v>
      </c>
    </row>
    <row r="59" spans="1:80" x14ac:dyDescent="0.2">
      <c r="A59" s="230" t="s">
        <v>93</v>
      </c>
      <c r="B59" s="231" t="s">
        <v>217</v>
      </c>
      <c r="C59" s="232" t="s">
        <v>218</v>
      </c>
      <c r="D59" s="233"/>
      <c r="E59" s="234"/>
      <c r="F59" s="234"/>
      <c r="G59" s="235"/>
      <c r="H59" s="236"/>
      <c r="I59" s="237"/>
      <c r="J59" s="238"/>
      <c r="K59" s="239"/>
      <c r="O59" s="240">
        <v>1</v>
      </c>
    </row>
    <row r="60" spans="1:80" x14ac:dyDescent="0.2">
      <c r="A60" s="241">
        <v>29</v>
      </c>
      <c r="B60" s="242" t="s">
        <v>220</v>
      </c>
      <c r="C60" s="243" t="s">
        <v>221</v>
      </c>
      <c r="D60" s="244" t="s">
        <v>155</v>
      </c>
      <c r="E60" s="245">
        <v>3.4220000000000002</v>
      </c>
      <c r="F60" s="245"/>
      <c r="G60" s="246">
        <f>E60*F60</f>
        <v>0</v>
      </c>
      <c r="H60" s="247">
        <v>2.16</v>
      </c>
      <c r="I60" s="248">
        <f>E60*H60</f>
        <v>7.3915200000000008</v>
      </c>
      <c r="J60" s="247">
        <v>0</v>
      </c>
      <c r="K60" s="248">
        <f>E60*J60</f>
        <v>0</v>
      </c>
      <c r="O60" s="240">
        <v>2</v>
      </c>
      <c r="AA60" s="213">
        <v>1</v>
      </c>
      <c r="AB60" s="213">
        <v>1</v>
      </c>
      <c r="AC60" s="213">
        <v>1</v>
      </c>
      <c r="AZ60" s="213">
        <v>1</v>
      </c>
      <c r="BA60" s="213">
        <f>IF(AZ60=1,G60,0)</f>
        <v>0</v>
      </c>
      <c r="BB60" s="213">
        <f>IF(AZ60=2,G60,0)</f>
        <v>0</v>
      </c>
      <c r="BC60" s="213">
        <f>IF(AZ60=3,G60,0)</f>
        <v>0</v>
      </c>
      <c r="BD60" s="213">
        <f>IF(AZ60=4,G60,0)</f>
        <v>0</v>
      </c>
      <c r="BE60" s="213">
        <f>IF(AZ60=5,G60,0)</f>
        <v>0</v>
      </c>
      <c r="CA60" s="240">
        <v>1</v>
      </c>
      <c r="CB60" s="240">
        <v>1</v>
      </c>
    </row>
    <row r="61" spans="1:80" x14ac:dyDescent="0.2">
      <c r="A61" s="249"/>
      <c r="B61" s="253"/>
      <c r="C61" s="336" t="s">
        <v>369</v>
      </c>
      <c r="D61" s="337"/>
      <c r="E61" s="254">
        <v>3.4220000000000002</v>
      </c>
      <c r="F61" s="255"/>
      <c r="G61" s="256"/>
      <c r="H61" s="257"/>
      <c r="I61" s="251"/>
      <c r="J61" s="258"/>
      <c r="K61" s="251"/>
      <c r="M61" s="252" t="s">
        <v>369</v>
      </c>
      <c r="O61" s="240"/>
    </row>
    <row r="62" spans="1:80" x14ac:dyDescent="0.2">
      <c r="A62" s="241">
        <v>30</v>
      </c>
      <c r="B62" s="242" t="s">
        <v>222</v>
      </c>
      <c r="C62" s="243" t="s">
        <v>312</v>
      </c>
      <c r="D62" s="244" t="s">
        <v>155</v>
      </c>
      <c r="E62" s="245">
        <v>3.4220000000000002</v>
      </c>
      <c r="F62" s="245"/>
      <c r="G62" s="246">
        <f>E62*F62</f>
        <v>0</v>
      </c>
      <c r="H62" s="247">
        <v>2.5249999999999999</v>
      </c>
      <c r="I62" s="248">
        <f>E62*H62</f>
        <v>8.6405499999999993</v>
      </c>
      <c r="J62" s="247">
        <v>0</v>
      </c>
      <c r="K62" s="248">
        <f>E62*J62</f>
        <v>0</v>
      </c>
      <c r="O62" s="240">
        <v>2</v>
      </c>
      <c r="AA62" s="213">
        <v>1</v>
      </c>
      <c r="AB62" s="213">
        <v>1</v>
      </c>
      <c r="AC62" s="213">
        <v>1</v>
      </c>
      <c r="AZ62" s="213">
        <v>1</v>
      </c>
      <c r="BA62" s="213">
        <f>IF(AZ62=1,G62,0)</f>
        <v>0</v>
      </c>
      <c r="BB62" s="213">
        <f>IF(AZ62=2,G62,0)</f>
        <v>0</v>
      </c>
      <c r="BC62" s="213">
        <f>IF(AZ62=3,G62,0)</f>
        <v>0</v>
      </c>
      <c r="BD62" s="213">
        <f>IF(AZ62=4,G62,0)</f>
        <v>0</v>
      </c>
      <c r="BE62" s="213">
        <f>IF(AZ62=5,G62,0)</f>
        <v>0</v>
      </c>
      <c r="CA62" s="240">
        <v>1</v>
      </c>
      <c r="CB62" s="240">
        <v>1</v>
      </c>
    </row>
    <row r="63" spans="1:80" x14ac:dyDescent="0.2">
      <c r="A63" s="249"/>
      <c r="B63" s="253"/>
      <c r="C63" s="336" t="s">
        <v>370</v>
      </c>
      <c r="D63" s="337"/>
      <c r="E63" s="254">
        <v>3.4220000000000002</v>
      </c>
      <c r="F63" s="255"/>
      <c r="G63" s="256"/>
      <c r="H63" s="257"/>
      <c r="I63" s="251"/>
      <c r="J63" s="258"/>
      <c r="K63" s="251"/>
      <c r="M63" s="252" t="s">
        <v>370</v>
      </c>
      <c r="O63" s="240"/>
    </row>
    <row r="64" spans="1:80" ht="22.5" x14ac:dyDescent="0.2">
      <c r="A64" s="241">
        <v>31</v>
      </c>
      <c r="B64" s="242" t="s">
        <v>223</v>
      </c>
      <c r="C64" s="243" t="s">
        <v>224</v>
      </c>
      <c r="D64" s="244" t="s">
        <v>225</v>
      </c>
      <c r="E64" s="245">
        <v>0.221</v>
      </c>
      <c r="F64" s="245"/>
      <c r="G64" s="246">
        <f>E64*F64</f>
        <v>0</v>
      </c>
      <c r="H64" s="247">
        <v>1.04548</v>
      </c>
      <c r="I64" s="248">
        <f>E64*H64</f>
        <v>0.23105107999999999</v>
      </c>
      <c r="J64" s="247">
        <v>0</v>
      </c>
      <c r="K64" s="248">
        <f>E64*J64</f>
        <v>0</v>
      </c>
      <c r="O64" s="240">
        <v>2</v>
      </c>
      <c r="AA64" s="213">
        <v>1</v>
      </c>
      <c r="AB64" s="213">
        <v>1</v>
      </c>
      <c r="AC64" s="213">
        <v>1</v>
      </c>
      <c r="AZ64" s="213">
        <v>1</v>
      </c>
      <c r="BA64" s="213">
        <f>IF(AZ64=1,G64,0)</f>
        <v>0</v>
      </c>
      <c r="BB64" s="213">
        <f>IF(AZ64=2,G64,0)</f>
        <v>0</v>
      </c>
      <c r="BC64" s="213">
        <f>IF(AZ64=3,G64,0)</f>
        <v>0</v>
      </c>
      <c r="BD64" s="213">
        <f>IF(AZ64=4,G64,0)</f>
        <v>0</v>
      </c>
      <c r="BE64" s="213">
        <f>IF(AZ64=5,G64,0)</f>
        <v>0</v>
      </c>
      <c r="CA64" s="240">
        <v>1</v>
      </c>
      <c r="CB64" s="240">
        <v>1</v>
      </c>
    </row>
    <row r="65" spans="1:80" x14ac:dyDescent="0.2">
      <c r="A65" s="249"/>
      <c r="B65" s="250"/>
      <c r="C65" s="327" t="s">
        <v>226</v>
      </c>
      <c r="D65" s="328"/>
      <c r="E65" s="328"/>
      <c r="F65" s="328"/>
      <c r="G65" s="329"/>
      <c r="I65" s="251"/>
      <c r="K65" s="251"/>
      <c r="L65" s="252" t="s">
        <v>226</v>
      </c>
      <c r="O65" s="240">
        <v>3</v>
      </c>
    </row>
    <row r="66" spans="1:80" x14ac:dyDescent="0.2">
      <c r="A66" s="249"/>
      <c r="B66" s="253"/>
      <c r="C66" s="336" t="s">
        <v>371</v>
      </c>
      <c r="D66" s="337"/>
      <c r="E66" s="254">
        <v>0.221</v>
      </c>
      <c r="F66" s="255"/>
      <c r="G66" s="256"/>
      <c r="H66" s="257"/>
      <c r="I66" s="251"/>
      <c r="J66" s="258"/>
      <c r="K66" s="251"/>
      <c r="M66" s="252" t="s">
        <v>371</v>
      </c>
      <c r="O66" s="240"/>
    </row>
    <row r="67" spans="1:80" ht="22.5" x14ac:dyDescent="0.2">
      <c r="A67" s="241">
        <v>32</v>
      </c>
      <c r="B67" s="242" t="s">
        <v>287</v>
      </c>
      <c r="C67" s="243" t="s">
        <v>288</v>
      </c>
      <c r="D67" s="244" t="s">
        <v>177</v>
      </c>
      <c r="E67" s="245">
        <v>5.76</v>
      </c>
      <c r="F67" s="245"/>
      <c r="G67" s="246">
        <f>E67*F67</f>
        <v>0</v>
      </c>
      <c r="H67" s="247">
        <v>0.52</v>
      </c>
      <c r="I67" s="248">
        <f>E67*H67</f>
        <v>2.9952000000000001</v>
      </c>
      <c r="J67" s="247">
        <v>0</v>
      </c>
      <c r="K67" s="248">
        <f>E67*J67</f>
        <v>0</v>
      </c>
      <c r="O67" s="240">
        <v>2</v>
      </c>
      <c r="AA67" s="213">
        <v>1</v>
      </c>
      <c r="AB67" s="213">
        <v>1</v>
      </c>
      <c r="AC67" s="213">
        <v>1</v>
      </c>
      <c r="AZ67" s="213">
        <v>1</v>
      </c>
      <c r="BA67" s="213">
        <f>IF(AZ67=1,G67,0)</f>
        <v>0</v>
      </c>
      <c r="BB67" s="213">
        <f>IF(AZ67=2,G67,0)</f>
        <v>0</v>
      </c>
      <c r="BC67" s="213">
        <f>IF(AZ67=3,G67,0)</f>
        <v>0</v>
      </c>
      <c r="BD67" s="213">
        <f>IF(AZ67=4,G67,0)</f>
        <v>0</v>
      </c>
      <c r="BE67" s="213">
        <f>IF(AZ67=5,G67,0)</f>
        <v>0</v>
      </c>
      <c r="CA67" s="240">
        <v>1</v>
      </c>
      <c r="CB67" s="240">
        <v>1</v>
      </c>
    </row>
    <row r="68" spans="1:80" x14ac:dyDescent="0.2">
      <c r="A68" s="249"/>
      <c r="B68" s="253"/>
      <c r="C68" s="336" t="s">
        <v>372</v>
      </c>
      <c r="D68" s="337"/>
      <c r="E68" s="254">
        <v>5.76</v>
      </c>
      <c r="F68" s="255"/>
      <c r="G68" s="256"/>
      <c r="H68" s="257"/>
      <c r="I68" s="251"/>
      <c r="J68" s="258"/>
      <c r="K68" s="251"/>
      <c r="M68" s="252" t="s">
        <v>372</v>
      </c>
      <c r="O68" s="240"/>
    </row>
    <row r="69" spans="1:80" x14ac:dyDescent="0.2">
      <c r="A69" s="241">
        <v>33</v>
      </c>
      <c r="B69" s="242" t="s">
        <v>289</v>
      </c>
      <c r="C69" s="243" t="s">
        <v>290</v>
      </c>
      <c r="D69" s="244" t="s">
        <v>225</v>
      </c>
      <c r="E69" s="245">
        <v>4.1500000000000002E-2</v>
      </c>
      <c r="F69" s="245"/>
      <c r="G69" s="246">
        <f>E69*F69</f>
        <v>0</v>
      </c>
      <c r="H69" s="247">
        <v>1.0502800000000001</v>
      </c>
      <c r="I69" s="248">
        <f>E69*H69</f>
        <v>4.3586620000000006E-2</v>
      </c>
      <c r="J69" s="247">
        <v>0</v>
      </c>
      <c r="K69" s="248">
        <f>E69*J69</f>
        <v>0</v>
      </c>
      <c r="O69" s="240">
        <v>2</v>
      </c>
      <c r="AA69" s="213">
        <v>1</v>
      </c>
      <c r="AB69" s="213">
        <v>1</v>
      </c>
      <c r="AC69" s="213">
        <v>1</v>
      </c>
      <c r="AZ69" s="213">
        <v>1</v>
      </c>
      <c r="BA69" s="213">
        <f>IF(AZ69=1,G69,0)</f>
        <v>0</v>
      </c>
      <c r="BB69" s="213">
        <f>IF(AZ69=2,G69,0)</f>
        <v>0</v>
      </c>
      <c r="BC69" s="213">
        <f>IF(AZ69=3,G69,0)</f>
        <v>0</v>
      </c>
      <c r="BD69" s="213">
        <f>IF(AZ69=4,G69,0)</f>
        <v>0</v>
      </c>
      <c r="BE69" s="213">
        <f>IF(AZ69=5,G69,0)</f>
        <v>0</v>
      </c>
      <c r="CA69" s="240">
        <v>1</v>
      </c>
      <c r="CB69" s="240">
        <v>1</v>
      </c>
    </row>
    <row r="70" spans="1:80" x14ac:dyDescent="0.2">
      <c r="A70" s="249"/>
      <c r="B70" s="253"/>
      <c r="C70" s="336" t="s">
        <v>373</v>
      </c>
      <c r="D70" s="337"/>
      <c r="E70" s="254">
        <v>4.1500000000000002E-2</v>
      </c>
      <c r="F70" s="255"/>
      <c r="G70" s="256"/>
      <c r="H70" s="257"/>
      <c r="I70" s="251"/>
      <c r="J70" s="258"/>
      <c r="K70" s="251"/>
      <c r="M70" s="252" t="s">
        <v>373</v>
      </c>
      <c r="O70" s="240"/>
    </row>
    <row r="71" spans="1:80" x14ac:dyDescent="0.2">
      <c r="A71" s="241">
        <v>34</v>
      </c>
      <c r="B71" s="242" t="s">
        <v>227</v>
      </c>
      <c r="C71" s="243" t="s">
        <v>228</v>
      </c>
      <c r="D71" s="244" t="s">
        <v>225</v>
      </c>
      <c r="E71" s="245">
        <v>1.4E-2</v>
      </c>
      <c r="F71" s="245"/>
      <c r="G71" s="246">
        <f>E71*F71</f>
        <v>0</v>
      </c>
      <c r="H71" s="247">
        <v>1</v>
      </c>
      <c r="I71" s="248">
        <f>E71*H71</f>
        <v>1.4E-2</v>
      </c>
      <c r="J71" s="247"/>
      <c r="K71" s="248">
        <f>E71*J71</f>
        <v>0</v>
      </c>
      <c r="O71" s="240">
        <v>2</v>
      </c>
      <c r="AA71" s="213">
        <v>3</v>
      </c>
      <c r="AB71" s="213">
        <v>1</v>
      </c>
      <c r="AC71" s="213">
        <v>13285295</v>
      </c>
      <c r="AZ71" s="213">
        <v>1</v>
      </c>
      <c r="BA71" s="213">
        <f>IF(AZ71=1,G71,0)</f>
        <v>0</v>
      </c>
      <c r="BB71" s="213">
        <f>IF(AZ71=2,G71,0)</f>
        <v>0</v>
      </c>
      <c r="BC71" s="213">
        <f>IF(AZ71=3,G71,0)</f>
        <v>0</v>
      </c>
      <c r="BD71" s="213">
        <f>IF(AZ71=4,G71,0)</f>
        <v>0</v>
      </c>
      <c r="BE71" s="213">
        <f>IF(AZ71=5,G71,0)</f>
        <v>0</v>
      </c>
      <c r="CA71" s="240">
        <v>3</v>
      </c>
      <c r="CB71" s="240">
        <v>1</v>
      </c>
    </row>
    <row r="72" spans="1:80" x14ac:dyDescent="0.2">
      <c r="A72" s="249"/>
      <c r="B72" s="253"/>
      <c r="C72" s="336" t="s">
        <v>313</v>
      </c>
      <c r="D72" s="337"/>
      <c r="E72" s="254">
        <v>1.4E-2</v>
      </c>
      <c r="F72" s="255"/>
      <c r="G72" s="256"/>
      <c r="H72" s="257"/>
      <c r="I72" s="251"/>
      <c r="J72" s="258"/>
      <c r="K72" s="251"/>
      <c r="M72" s="252" t="s">
        <v>313</v>
      </c>
      <c r="O72" s="240"/>
    </row>
    <row r="73" spans="1:80" x14ac:dyDescent="0.2">
      <c r="A73" s="259"/>
      <c r="B73" s="260" t="s">
        <v>97</v>
      </c>
      <c r="C73" s="261" t="s">
        <v>219</v>
      </c>
      <c r="D73" s="262"/>
      <c r="E73" s="263"/>
      <c r="F73" s="264"/>
      <c r="G73" s="265">
        <f>SUM(G59:G72)</f>
        <v>0</v>
      </c>
      <c r="H73" s="266"/>
      <c r="I73" s="267">
        <f>SUM(I59:I72)</f>
        <v>19.3159077</v>
      </c>
      <c r="J73" s="266"/>
      <c r="K73" s="267">
        <f>SUM(K59:K72)</f>
        <v>0</v>
      </c>
      <c r="O73" s="240">
        <v>4</v>
      </c>
      <c r="BA73" s="268">
        <f>SUM(BA59:BA72)</f>
        <v>0</v>
      </c>
      <c r="BB73" s="268">
        <f>SUM(BB59:BB72)</f>
        <v>0</v>
      </c>
      <c r="BC73" s="268">
        <f>SUM(BC59:BC72)</f>
        <v>0</v>
      </c>
      <c r="BD73" s="268">
        <f>SUM(BD59:BD72)</f>
        <v>0</v>
      </c>
      <c r="BE73" s="268">
        <f>SUM(BE59:BE72)</f>
        <v>0</v>
      </c>
    </row>
    <row r="74" spans="1:80" x14ac:dyDescent="0.2">
      <c r="A74" s="230" t="s">
        <v>93</v>
      </c>
      <c r="B74" s="231" t="s">
        <v>229</v>
      </c>
      <c r="C74" s="232" t="s">
        <v>230</v>
      </c>
      <c r="D74" s="233"/>
      <c r="E74" s="234"/>
      <c r="F74" s="234"/>
      <c r="G74" s="235"/>
      <c r="H74" s="236"/>
      <c r="I74" s="237"/>
      <c r="J74" s="238"/>
      <c r="K74" s="239"/>
      <c r="O74" s="240">
        <v>1</v>
      </c>
    </row>
    <row r="75" spans="1:80" ht="33.75" x14ac:dyDescent="0.2">
      <c r="A75" s="241">
        <v>35</v>
      </c>
      <c r="B75" s="242" t="s">
        <v>314</v>
      </c>
      <c r="C75" s="243" t="s">
        <v>441</v>
      </c>
      <c r="D75" s="244" t="s">
        <v>177</v>
      </c>
      <c r="E75" s="245">
        <v>26.5</v>
      </c>
      <c r="F75" s="245"/>
      <c r="G75" s="246">
        <f>E75*F75</f>
        <v>0</v>
      </c>
      <c r="H75" s="247">
        <v>0.33074999999999999</v>
      </c>
      <c r="I75" s="248">
        <f>E75*H75</f>
        <v>8.764875</v>
      </c>
      <c r="J75" s="247">
        <v>0</v>
      </c>
      <c r="K75" s="248">
        <f>E75*J75</f>
        <v>0</v>
      </c>
      <c r="O75" s="240">
        <v>2</v>
      </c>
      <c r="AA75" s="213">
        <v>1</v>
      </c>
      <c r="AB75" s="213">
        <v>1</v>
      </c>
      <c r="AC75" s="213">
        <v>1</v>
      </c>
      <c r="AZ75" s="213">
        <v>1</v>
      </c>
      <c r="BA75" s="213">
        <f>IF(AZ75=1,G75,0)</f>
        <v>0</v>
      </c>
      <c r="BB75" s="213">
        <f>IF(AZ75=2,G75,0)</f>
        <v>0</v>
      </c>
      <c r="BC75" s="213">
        <f>IF(AZ75=3,G75,0)</f>
        <v>0</v>
      </c>
      <c r="BD75" s="213">
        <f>IF(AZ75=4,G75,0)</f>
        <v>0</v>
      </c>
      <c r="BE75" s="213">
        <f>IF(AZ75=5,G75,0)</f>
        <v>0</v>
      </c>
      <c r="CA75" s="240">
        <v>1</v>
      </c>
      <c r="CB75" s="240">
        <v>1</v>
      </c>
    </row>
    <row r="76" spans="1:80" x14ac:dyDescent="0.2">
      <c r="A76" s="249"/>
      <c r="B76" s="253"/>
      <c r="C76" s="336" t="s">
        <v>429</v>
      </c>
      <c r="D76" s="337"/>
      <c r="E76" s="254">
        <v>40.020000000000003</v>
      </c>
      <c r="F76" s="255"/>
      <c r="G76" s="256"/>
      <c r="H76" s="257"/>
      <c r="I76" s="251"/>
      <c r="J76" s="258"/>
      <c r="K76" s="251"/>
      <c r="M76" s="252" t="s">
        <v>374</v>
      </c>
      <c r="O76" s="240"/>
    </row>
    <row r="77" spans="1:80" x14ac:dyDescent="0.2">
      <c r="A77" s="249"/>
      <c r="B77" s="253"/>
      <c r="C77" s="336" t="s">
        <v>315</v>
      </c>
      <c r="D77" s="337"/>
      <c r="E77" s="254">
        <v>-8.5015000000000001</v>
      </c>
      <c r="F77" s="255"/>
      <c r="G77" s="256"/>
      <c r="H77" s="257"/>
      <c r="I77" s="251"/>
      <c r="J77" s="258"/>
      <c r="K77" s="251"/>
      <c r="M77" s="252" t="s">
        <v>315</v>
      </c>
      <c r="O77" s="240"/>
    </row>
    <row r="78" spans="1:80" x14ac:dyDescent="0.2">
      <c r="A78" s="249"/>
      <c r="B78" s="253"/>
      <c r="C78" s="336" t="s">
        <v>316</v>
      </c>
      <c r="D78" s="337"/>
      <c r="E78" s="254">
        <v>-3.5325000000000002</v>
      </c>
      <c r="F78" s="255"/>
      <c r="G78" s="256"/>
      <c r="H78" s="257"/>
      <c r="I78" s="251"/>
      <c r="J78" s="258"/>
      <c r="K78" s="251"/>
      <c r="M78" s="252" t="s">
        <v>316</v>
      </c>
      <c r="O78" s="240"/>
    </row>
    <row r="79" spans="1:80" x14ac:dyDescent="0.2">
      <c r="A79" s="241">
        <v>36</v>
      </c>
      <c r="B79" s="242" t="s">
        <v>300</v>
      </c>
      <c r="C79" s="243" t="s">
        <v>301</v>
      </c>
      <c r="D79" s="244" t="s">
        <v>177</v>
      </c>
      <c r="E79" s="245">
        <v>1.8</v>
      </c>
      <c r="F79" s="245"/>
      <c r="G79" s="246">
        <f>E79*F79</f>
        <v>0</v>
      </c>
      <c r="H79" s="247">
        <v>0.38041999999999998</v>
      </c>
      <c r="I79" s="248">
        <f>E79*H79</f>
        <v>0.68475600000000003</v>
      </c>
      <c r="J79" s="247">
        <v>0</v>
      </c>
      <c r="K79" s="248">
        <f>E79*J79</f>
        <v>0</v>
      </c>
      <c r="O79" s="240">
        <v>2</v>
      </c>
      <c r="AA79" s="213">
        <v>1</v>
      </c>
      <c r="AB79" s="213">
        <v>1</v>
      </c>
      <c r="AC79" s="213">
        <v>1</v>
      </c>
      <c r="AZ79" s="213">
        <v>1</v>
      </c>
      <c r="BA79" s="213">
        <f>IF(AZ79=1,G79,0)</f>
        <v>0</v>
      </c>
      <c r="BB79" s="213">
        <f>IF(AZ79=2,G79,0)</f>
        <v>0</v>
      </c>
      <c r="BC79" s="213">
        <f>IF(AZ79=3,G79,0)</f>
        <v>0</v>
      </c>
      <c r="BD79" s="213">
        <f>IF(AZ79=4,G79,0)</f>
        <v>0</v>
      </c>
      <c r="BE79" s="213">
        <f>IF(AZ79=5,G79,0)</f>
        <v>0</v>
      </c>
      <c r="CA79" s="240">
        <v>1</v>
      </c>
      <c r="CB79" s="240">
        <v>1</v>
      </c>
    </row>
    <row r="80" spans="1:80" x14ac:dyDescent="0.2">
      <c r="A80" s="249"/>
      <c r="B80" s="253"/>
      <c r="C80" s="336" t="s">
        <v>317</v>
      </c>
      <c r="D80" s="337"/>
      <c r="E80" s="254">
        <v>1.8</v>
      </c>
      <c r="F80" s="255"/>
      <c r="G80" s="256"/>
      <c r="H80" s="257"/>
      <c r="I80" s="251"/>
      <c r="J80" s="258"/>
      <c r="K80" s="251"/>
      <c r="M80" s="252" t="s">
        <v>317</v>
      </c>
      <c r="O80" s="240"/>
    </row>
    <row r="81" spans="1:80" x14ac:dyDescent="0.2">
      <c r="A81" s="259"/>
      <c r="B81" s="260" t="s">
        <v>97</v>
      </c>
      <c r="C81" s="261" t="s">
        <v>231</v>
      </c>
      <c r="D81" s="262"/>
      <c r="E81" s="263"/>
      <c r="F81" s="264"/>
      <c r="G81" s="265">
        <f>SUM(G74:G80)</f>
        <v>0</v>
      </c>
      <c r="H81" s="266"/>
      <c r="I81" s="267">
        <f>SUM(I74:I80)</f>
        <v>9.4496310000000001</v>
      </c>
      <c r="J81" s="266"/>
      <c r="K81" s="267">
        <f>SUM(K74:K80)</f>
        <v>0</v>
      </c>
      <c r="O81" s="240">
        <v>4</v>
      </c>
      <c r="BA81" s="268">
        <f>SUM(BA74:BA80)</f>
        <v>0</v>
      </c>
      <c r="BB81" s="268">
        <f>SUM(BB74:BB80)</f>
        <v>0</v>
      </c>
      <c r="BC81" s="268">
        <f>SUM(BC74:BC80)</f>
        <v>0</v>
      </c>
      <c r="BD81" s="268">
        <f>SUM(BD74:BD80)</f>
        <v>0</v>
      </c>
      <c r="BE81" s="268">
        <f>SUM(BE74:BE80)</f>
        <v>0</v>
      </c>
    </row>
    <row r="82" spans="1:80" x14ac:dyDescent="0.2">
      <c r="A82" s="230" t="s">
        <v>93</v>
      </c>
      <c r="B82" s="231" t="s">
        <v>302</v>
      </c>
      <c r="C82" s="232" t="s">
        <v>303</v>
      </c>
      <c r="D82" s="233"/>
      <c r="E82" s="234"/>
      <c r="F82" s="234"/>
      <c r="G82" s="235"/>
      <c r="H82" s="236"/>
      <c r="I82" s="237"/>
      <c r="J82" s="238"/>
      <c r="K82" s="239"/>
      <c r="O82" s="240">
        <v>1</v>
      </c>
    </row>
    <row r="83" spans="1:80" x14ac:dyDescent="0.2">
      <c r="A83" s="241">
        <v>37</v>
      </c>
      <c r="B83" s="242" t="s">
        <v>305</v>
      </c>
      <c r="C83" s="243" t="s">
        <v>306</v>
      </c>
      <c r="D83" s="244" t="s">
        <v>177</v>
      </c>
      <c r="E83" s="245">
        <v>1.8</v>
      </c>
      <c r="F83" s="245"/>
      <c r="G83" s="246">
        <f>E83*F83</f>
        <v>0</v>
      </c>
      <c r="H83" s="247">
        <v>7.596E-2</v>
      </c>
      <c r="I83" s="248">
        <f>E83*H83</f>
        <v>0.13672800000000002</v>
      </c>
      <c r="J83" s="247">
        <v>0</v>
      </c>
      <c r="K83" s="248">
        <f>E83*J83</f>
        <v>0</v>
      </c>
      <c r="O83" s="240">
        <v>2</v>
      </c>
      <c r="AA83" s="213">
        <v>1</v>
      </c>
      <c r="AB83" s="213">
        <v>1</v>
      </c>
      <c r="AC83" s="213">
        <v>1</v>
      </c>
      <c r="AZ83" s="213">
        <v>1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40">
        <v>1</v>
      </c>
      <c r="CB83" s="240">
        <v>1</v>
      </c>
    </row>
    <row r="84" spans="1:80" x14ac:dyDescent="0.2">
      <c r="A84" s="249"/>
      <c r="B84" s="253"/>
      <c r="C84" s="336" t="s">
        <v>317</v>
      </c>
      <c r="D84" s="337"/>
      <c r="E84" s="254">
        <v>1.8</v>
      </c>
      <c r="F84" s="255"/>
      <c r="G84" s="256"/>
      <c r="H84" s="257"/>
      <c r="I84" s="251"/>
      <c r="J84" s="258"/>
      <c r="K84" s="251"/>
      <c r="M84" s="252" t="s">
        <v>317</v>
      </c>
      <c r="O84" s="240"/>
    </row>
    <row r="85" spans="1:80" x14ac:dyDescent="0.2">
      <c r="A85" s="259"/>
      <c r="B85" s="260" t="s">
        <v>97</v>
      </c>
      <c r="C85" s="261" t="s">
        <v>304</v>
      </c>
      <c r="D85" s="262"/>
      <c r="E85" s="263"/>
      <c r="F85" s="264"/>
      <c r="G85" s="265">
        <f>SUM(G82:G84)</f>
        <v>0</v>
      </c>
      <c r="H85" s="266"/>
      <c r="I85" s="267">
        <f>SUM(I82:I84)</f>
        <v>0.13672800000000002</v>
      </c>
      <c r="J85" s="266"/>
      <c r="K85" s="267">
        <f>SUM(K82:K84)</f>
        <v>0</v>
      </c>
      <c r="O85" s="240">
        <v>4</v>
      </c>
      <c r="BA85" s="268">
        <f>SUM(BA82:BA84)</f>
        <v>0</v>
      </c>
      <c r="BB85" s="268">
        <f>SUM(BB82:BB84)</f>
        <v>0</v>
      </c>
      <c r="BC85" s="268">
        <f>SUM(BC82:BC84)</f>
        <v>0</v>
      </c>
      <c r="BD85" s="268">
        <f>SUM(BD82:BD84)</f>
        <v>0</v>
      </c>
      <c r="BE85" s="268">
        <f>SUM(BE82:BE84)</f>
        <v>0</v>
      </c>
    </row>
    <row r="86" spans="1:80" x14ac:dyDescent="0.2">
      <c r="A86" s="230" t="s">
        <v>93</v>
      </c>
      <c r="B86" s="231" t="s">
        <v>233</v>
      </c>
      <c r="C86" s="232" t="s">
        <v>234</v>
      </c>
      <c r="D86" s="233"/>
      <c r="E86" s="234"/>
      <c r="F86" s="234"/>
      <c r="G86" s="235"/>
      <c r="H86" s="236"/>
      <c r="I86" s="237"/>
      <c r="J86" s="238"/>
      <c r="K86" s="239"/>
      <c r="O86" s="240">
        <v>1</v>
      </c>
    </row>
    <row r="87" spans="1:80" x14ac:dyDescent="0.2">
      <c r="A87" s="241">
        <v>38</v>
      </c>
      <c r="B87" s="242" t="s">
        <v>236</v>
      </c>
      <c r="C87" s="243" t="s">
        <v>237</v>
      </c>
      <c r="D87" s="244" t="s">
        <v>177</v>
      </c>
      <c r="E87" s="245">
        <v>26.5</v>
      </c>
      <c r="F87" s="245"/>
      <c r="G87" s="246">
        <f>E87*F87</f>
        <v>0</v>
      </c>
      <c r="H87" s="247">
        <v>7.3899999999999993E-2</v>
      </c>
      <c r="I87" s="248">
        <f>E87*H87</f>
        <v>1.9583499999999998</v>
      </c>
      <c r="J87" s="247">
        <v>0</v>
      </c>
      <c r="K87" s="248">
        <f>E87*J87</f>
        <v>0</v>
      </c>
      <c r="O87" s="240">
        <v>2</v>
      </c>
      <c r="AA87" s="213">
        <v>1</v>
      </c>
      <c r="AB87" s="213">
        <v>1</v>
      </c>
      <c r="AC87" s="213">
        <v>1</v>
      </c>
      <c r="AZ87" s="213">
        <v>1</v>
      </c>
      <c r="BA87" s="213">
        <f>IF(AZ87=1,G87,0)</f>
        <v>0</v>
      </c>
      <c r="BB87" s="213">
        <f>IF(AZ87=2,G87,0)</f>
        <v>0</v>
      </c>
      <c r="BC87" s="213">
        <f>IF(AZ87=3,G87,0)</f>
        <v>0</v>
      </c>
      <c r="BD87" s="213">
        <f>IF(AZ87=4,G87,0)</f>
        <v>0</v>
      </c>
      <c r="BE87" s="213">
        <f>IF(AZ87=5,G87,0)</f>
        <v>0</v>
      </c>
      <c r="CA87" s="240">
        <v>1</v>
      </c>
      <c r="CB87" s="240">
        <v>1</v>
      </c>
    </row>
    <row r="88" spans="1:80" x14ac:dyDescent="0.2">
      <c r="A88" s="249"/>
      <c r="B88" s="253"/>
      <c r="C88" s="336" t="s">
        <v>429</v>
      </c>
      <c r="D88" s="337"/>
      <c r="E88" s="254">
        <v>40.020000000000003</v>
      </c>
      <c r="F88" s="255"/>
      <c r="G88" s="256"/>
      <c r="H88" s="257"/>
      <c r="I88" s="251"/>
      <c r="J88" s="258"/>
      <c r="K88" s="251"/>
      <c r="M88" s="252" t="s">
        <v>374</v>
      </c>
      <c r="O88" s="240"/>
    </row>
    <row r="89" spans="1:80" x14ac:dyDescent="0.2">
      <c r="A89" s="249"/>
      <c r="B89" s="253"/>
      <c r="C89" s="336" t="s">
        <v>315</v>
      </c>
      <c r="D89" s="337"/>
      <c r="E89" s="254">
        <v>-8.5015000000000001</v>
      </c>
      <c r="F89" s="255"/>
      <c r="G89" s="256"/>
      <c r="H89" s="257"/>
      <c r="I89" s="251"/>
      <c r="J89" s="258"/>
      <c r="K89" s="251"/>
      <c r="M89" s="252" t="s">
        <v>315</v>
      </c>
      <c r="O89" s="240"/>
    </row>
    <row r="90" spans="1:80" x14ac:dyDescent="0.2">
      <c r="A90" s="249"/>
      <c r="B90" s="253"/>
      <c r="C90" s="336" t="s">
        <v>316</v>
      </c>
      <c r="D90" s="337"/>
      <c r="E90" s="254">
        <v>-3.5325000000000002</v>
      </c>
      <c r="F90" s="255"/>
      <c r="G90" s="256"/>
      <c r="H90" s="257"/>
      <c r="I90" s="251"/>
      <c r="J90" s="258"/>
      <c r="K90" s="251"/>
      <c r="M90" s="252" t="s">
        <v>316</v>
      </c>
      <c r="O90" s="240"/>
    </row>
    <row r="91" spans="1:80" x14ac:dyDescent="0.2">
      <c r="A91" s="241">
        <v>39</v>
      </c>
      <c r="B91" s="242" t="s">
        <v>238</v>
      </c>
      <c r="C91" s="243" t="s">
        <v>239</v>
      </c>
      <c r="D91" s="244" t="s">
        <v>192</v>
      </c>
      <c r="E91" s="245">
        <v>15</v>
      </c>
      <c r="F91" s="245"/>
      <c r="G91" s="246">
        <f>E91*F91</f>
        <v>0</v>
      </c>
      <c r="H91" s="247">
        <v>2.2399999999999998E-3</v>
      </c>
      <c r="I91" s="248">
        <f>E91*H91</f>
        <v>3.3599999999999998E-2</v>
      </c>
      <c r="J91" s="247">
        <v>0</v>
      </c>
      <c r="K91" s="248">
        <f>E91*J91</f>
        <v>0</v>
      </c>
      <c r="O91" s="240">
        <v>2</v>
      </c>
      <c r="AA91" s="213">
        <v>1</v>
      </c>
      <c r="AB91" s="213">
        <v>1</v>
      </c>
      <c r="AC91" s="213">
        <v>1</v>
      </c>
      <c r="AZ91" s="213">
        <v>1</v>
      </c>
      <c r="BA91" s="213">
        <f>IF(AZ91=1,G91,0)</f>
        <v>0</v>
      </c>
      <c r="BB91" s="213">
        <f>IF(AZ91=2,G91,0)</f>
        <v>0</v>
      </c>
      <c r="BC91" s="213">
        <f>IF(AZ91=3,G91,0)</f>
        <v>0</v>
      </c>
      <c r="BD91" s="213">
        <f>IF(AZ91=4,G91,0)</f>
        <v>0</v>
      </c>
      <c r="BE91" s="213">
        <f>IF(AZ91=5,G91,0)</f>
        <v>0</v>
      </c>
      <c r="CA91" s="240">
        <v>1</v>
      </c>
      <c r="CB91" s="240">
        <v>1</v>
      </c>
    </row>
    <row r="92" spans="1:80" x14ac:dyDescent="0.2">
      <c r="A92" s="241">
        <v>40</v>
      </c>
      <c r="B92" s="242" t="s">
        <v>307</v>
      </c>
      <c r="C92" s="243" t="s">
        <v>318</v>
      </c>
      <c r="D92" s="244" t="s">
        <v>177</v>
      </c>
      <c r="E92" s="245">
        <v>28</v>
      </c>
      <c r="F92" s="245"/>
      <c r="G92" s="246">
        <f>E92*F92</f>
        <v>0</v>
      </c>
      <c r="H92" s="247">
        <v>0.129</v>
      </c>
      <c r="I92" s="248">
        <f>E92*H92</f>
        <v>3.6120000000000001</v>
      </c>
      <c r="J92" s="247"/>
      <c r="K92" s="248">
        <f>E92*J92</f>
        <v>0</v>
      </c>
      <c r="O92" s="240">
        <v>2</v>
      </c>
      <c r="AA92" s="213">
        <v>3</v>
      </c>
      <c r="AB92" s="213">
        <v>1</v>
      </c>
      <c r="AC92" s="213">
        <v>592451124</v>
      </c>
      <c r="AZ92" s="213">
        <v>1</v>
      </c>
      <c r="BA92" s="213">
        <f>IF(AZ92=1,G92,0)</f>
        <v>0</v>
      </c>
      <c r="BB92" s="213">
        <f>IF(AZ92=2,G92,0)</f>
        <v>0</v>
      </c>
      <c r="BC92" s="213">
        <f>IF(AZ92=3,G92,0)</f>
        <v>0</v>
      </c>
      <c r="BD92" s="213">
        <f>IF(AZ92=4,G92,0)</f>
        <v>0</v>
      </c>
      <c r="BE92" s="213">
        <f>IF(AZ92=5,G92,0)</f>
        <v>0</v>
      </c>
      <c r="CA92" s="240">
        <v>3</v>
      </c>
      <c r="CB92" s="240">
        <v>1</v>
      </c>
    </row>
    <row r="93" spans="1:80" x14ac:dyDescent="0.2">
      <c r="A93" s="249"/>
      <c r="B93" s="253"/>
      <c r="C93" s="338" t="s">
        <v>167</v>
      </c>
      <c r="D93" s="337"/>
      <c r="E93" s="279">
        <v>0</v>
      </c>
      <c r="F93" s="255"/>
      <c r="G93" s="256"/>
      <c r="H93" s="257"/>
      <c r="I93" s="251"/>
      <c r="J93" s="258"/>
      <c r="K93" s="251"/>
      <c r="M93" s="252" t="s">
        <v>167</v>
      </c>
      <c r="O93" s="240"/>
    </row>
    <row r="94" spans="1:80" x14ac:dyDescent="0.2">
      <c r="A94" s="249"/>
      <c r="B94" s="253"/>
      <c r="C94" s="338" t="s">
        <v>374</v>
      </c>
      <c r="D94" s="337"/>
      <c r="E94" s="279">
        <v>38.22</v>
      </c>
      <c r="F94" s="255"/>
      <c r="G94" s="256"/>
      <c r="H94" s="257"/>
      <c r="I94" s="251"/>
      <c r="J94" s="258"/>
      <c r="K94" s="251"/>
      <c r="M94" s="252" t="s">
        <v>374</v>
      </c>
      <c r="O94" s="240"/>
    </row>
    <row r="95" spans="1:80" x14ac:dyDescent="0.2">
      <c r="A95" s="249"/>
      <c r="B95" s="253"/>
      <c r="C95" s="338" t="s">
        <v>315</v>
      </c>
      <c r="D95" s="337"/>
      <c r="E95" s="279">
        <v>-8.5015000000000001</v>
      </c>
      <c r="F95" s="255"/>
      <c r="G95" s="256"/>
      <c r="H95" s="257"/>
      <c r="I95" s="251"/>
      <c r="J95" s="258"/>
      <c r="K95" s="251"/>
      <c r="M95" s="252" t="s">
        <v>315</v>
      </c>
      <c r="O95" s="240"/>
    </row>
    <row r="96" spans="1:80" x14ac:dyDescent="0.2">
      <c r="A96" s="249"/>
      <c r="B96" s="253"/>
      <c r="C96" s="338" t="s">
        <v>316</v>
      </c>
      <c r="D96" s="337"/>
      <c r="E96" s="279">
        <v>-3.5325000000000002</v>
      </c>
      <c r="F96" s="255"/>
      <c r="G96" s="256"/>
      <c r="H96" s="257"/>
      <c r="I96" s="251"/>
      <c r="J96" s="258"/>
      <c r="K96" s="251"/>
      <c r="M96" s="252" t="s">
        <v>316</v>
      </c>
      <c r="O96" s="240"/>
    </row>
    <row r="97" spans="1:80" x14ac:dyDescent="0.2">
      <c r="A97" s="249"/>
      <c r="B97" s="253"/>
      <c r="C97" s="338" t="s">
        <v>168</v>
      </c>
      <c r="D97" s="337"/>
      <c r="E97" s="279">
        <v>22.186</v>
      </c>
      <c r="F97" s="255"/>
      <c r="G97" s="256"/>
      <c r="H97" s="257"/>
      <c r="I97" s="251"/>
      <c r="J97" s="258"/>
      <c r="K97" s="251"/>
      <c r="M97" s="252" t="s">
        <v>168</v>
      </c>
      <c r="O97" s="240"/>
    </row>
    <row r="98" spans="1:80" x14ac:dyDescent="0.2">
      <c r="A98" s="249"/>
      <c r="B98" s="253"/>
      <c r="C98" s="336" t="s">
        <v>375</v>
      </c>
      <c r="D98" s="337"/>
      <c r="E98" s="254">
        <v>23.295300000000001</v>
      </c>
      <c r="F98" s="255"/>
      <c r="G98" s="256"/>
      <c r="H98" s="257"/>
      <c r="I98" s="251"/>
      <c r="J98" s="258"/>
      <c r="K98" s="251"/>
      <c r="M98" s="252" t="s">
        <v>375</v>
      </c>
      <c r="O98" s="240"/>
    </row>
    <row r="99" spans="1:80" x14ac:dyDescent="0.2">
      <c r="A99" s="249"/>
      <c r="B99" s="253"/>
      <c r="C99" s="336" t="s">
        <v>376</v>
      </c>
      <c r="D99" s="337"/>
      <c r="E99" s="254">
        <v>0.70469999999999999</v>
      </c>
      <c r="F99" s="255"/>
      <c r="G99" s="256"/>
      <c r="H99" s="257"/>
      <c r="I99" s="251"/>
      <c r="J99" s="258"/>
      <c r="K99" s="251"/>
      <c r="M99" s="252" t="s">
        <v>376</v>
      </c>
      <c r="O99" s="240"/>
    </row>
    <row r="100" spans="1:80" x14ac:dyDescent="0.2">
      <c r="A100" s="259"/>
      <c r="B100" s="260" t="s">
        <v>97</v>
      </c>
      <c r="C100" s="261" t="s">
        <v>235</v>
      </c>
      <c r="D100" s="262"/>
      <c r="E100" s="263"/>
      <c r="F100" s="264"/>
      <c r="G100" s="265">
        <f>SUM(G86:G99)</f>
        <v>0</v>
      </c>
      <c r="H100" s="266"/>
      <c r="I100" s="267">
        <f>SUM(I86:I99)</f>
        <v>5.6039500000000002</v>
      </c>
      <c r="J100" s="266"/>
      <c r="K100" s="267">
        <f>SUM(K86:K99)</f>
        <v>0</v>
      </c>
      <c r="O100" s="240">
        <v>4</v>
      </c>
      <c r="BA100" s="268">
        <f>SUM(BA86:BA99)</f>
        <v>0</v>
      </c>
      <c r="BB100" s="268">
        <f>SUM(BB86:BB99)</f>
        <v>0</v>
      </c>
      <c r="BC100" s="268">
        <f>SUM(BC86:BC99)</f>
        <v>0</v>
      </c>
      <c r="BD100" s="268">
        <f>SUM(BD86:BD99)</f>
        <v>0</v>
      </c>
      <c r="BE100" s="268">
        <f>SUM(BE86:BE99)</f>
        <v>0</v>
      </c>
    </row>
    <row r="101" spans="1:80" x14ac:dyDescent="0.2">
      <c r="A101" s="230" t="s">
        <v>93</v>
      </c>
      <c r="B101" s="231" t="s">
        <v>240</v>
      </c>
      <c r="C101" s="232" t="s">
        <v>241</v>
      </c>
      <c r="D101" s="233"/>
      <c r="E101" s="234"/>
      <c r="F101" s="234"/>
      <c r="G101" s="235"/>
      <c r="H101" s="236"/>
      <c r="I101" s="237"/>
      <c r="J101" s="238"/>
      <c r="K101" s="239"/>
      <c r="L101" s="298"/>
      <c r="O101" s="240">
        <v>1</v>
      </c>
    </row>
    <row r="102" spans="1:80" x14ac:dyDescent="0.2">
      <c r="A102" s="241">
        <v>41</v>
      </c>
      <c r="B102" s="242" t="s">
        <v>243</v>
      </c>
      <c r="C102" s="243" t="s">
        <v>244</v>
      </c>
      <c r="D102" s="244" t="s">
        <v>155</v>
      </c>
      <c r="E102" s="245">
        <v>3.4220000000000002</v>
      </c>
      <c r="F102" s="245"/>
      <c r="G102" s="246">
        <f>E102*F102</f>
        <v>0</v>
      </c>
      <c r="H102" s="247">
        <v>2.5249999999999999</v>
      </c>
      <c r="I102" s="248">
        <f>E102*H102</f>
        <v>8.6405499999999993</v>
      </c>
      <c r="J102" s="247">
        <v>0</v>
      </c>
      <c r="K102" s="248">
        <f>E102*J102</f>
        <v>0</v>
      </c>
      <c r="O102" s="240">
        <v>2</v>
      </c>
      <c r="AA102" s="213">
        <v>1</v>
      </c>
      <c r="AB102" s="213">
        <v>1</v>
      </c>
      <c r="AC102" s="213">
        <v>1</v>
      </c>
      <c r="AZ102" s="213">
        <v>1</v>
      </c>
      <c r="BA102" s="213">
        <f>IF(AZ102=1,G102,0)</f>
        <v>0</v>
      </c>
      <c r="BB102" s="213">
        <f>IF(AZ102=2,G102,0)</f>
        <v>0</v>
      </c>
      <c r="BC102" s="213">
        <f>IF(AZ102=3,G102,0)</f>
        <v>0</v>
      </c>
      <c r="BD102" s="213">
        <f>IF(AZ102=4,G102,0)</f>
        <v>0</v>
      </c>
      <c r="BE102" s="213">
        <f>IF(AZ102=5,G102,0)</f>
        <v>0</v>
      </c>
      <c r="CA102" s="240">
        <v>1</v>
      </c>
      <c r="CB102" s="240">
        <v>1</v>
      </c>
    </row>
    <row r="103" spans="1:80" x14ac:dyDescent="0.2">
      <c r="A103" s="249"/>
      <c r="B103" s="250"/>
      <c r="C103" s="327" t="s">
        <v>245</v>
      </c>
      <c r="D103" s="328"/>
      <c r="E103" s="328"/>
      <c r="F103" s="328"/>
      <c r="G103" s="329"/>
      <c r="I103" s="251"/>
      <c r="K103" s="251"/>
      <c r="L103" s="252" t="s">
        <v>245</v>
      </c>
      <c r="O103" s="240">
        <v>3</v>
      </c>
    </row>
    <row r="104" spans="1:80" x14ac:dyDescent="0.2">
      <c r="A104" s="249"/>
      <c r="B104" s="253"/>
      <c r="C104" s="336" t="s">
        <v>369</v>
      </c>
      <c r="D104" s="337"/>
      <c r="E104" s="254">
        <v>3.4220000000000002</v>
      </c>
      <c r="F104" s="255"/>
      <c r="G104" s="256"/>
      <c r="H104" s="257"/>
      <c r="I104" s="251"/>
      <c r="J104" s="258"/>
      <c r="K104" s="251"/>
      <c r="M104" s="252" t="s">
        <v>369</v>
      </c>
      <c r="O104" s="240"/>
    </row>
    <row r="105" spans="1:80" x14ac:dyDescent="0.2">
      <c r="A105" s="241">
        <v>42</v>
      </c>
      <c r="B105" s="242" t="s">
        <v>246</v>
      </c>
      <c r="C105" s="243" t="s">
        <v>247</v>
      </c>
      <c r="D105" s="244" t="s">
        <v>177</v>
      </c>
      <c r="E105" s="245">
        <v>34.22</v>
      </c>
      <c r="F105" s="245"/>
      <c r="G105" s="246">
        <f>E105*F105</f>
        <v>0</v>
      </c>
      <c r="H105" s="247">
        <v>2.2000000000000001E-4</v>
      </c>
      <c r="I105" s="248">
        <f>E105*H105</f>
        <v>7.5284000000000002E-3</v>
      </c>
      <c r="J105" s="247">
        <v>0</v>
      </c>
      <c r="K105" s="248">
        <f>E105*J105</f>
        <v>0</v>
      </c>
      <c r="O105" s="240">
        <v>2</v>
      </c>
      <c r="AA105" s="213">
        <v>1</v>
      </c>
      <c r="AB105" s="213">
        <v>1</v>
      </c>
      <c r="AC105" s="213">
        <v>1</v>
      </c>
      <c r="AZ105" s="213">
        <v>1</v>
      </c>
      <c r="BA105" s="213">
        <f>IF(AZ105=1,G105,0)</f>
        <v>0</v>
      </c>
      <c r="BB105" s="213">
        <f>IF(AZ105=2,G105,0)</f>
        <v>0</v>
      </c>
      <c r="BC105" s="213">
        <f>IF(AZ105=3,G105,0)</f>
        <v>0</v>
      </c>
      <c r="BD105" s="213">
        <f>IF(AZ105=4,G105,0)</f>
        <v>0</v>
      </c>
      <c r="BE105" s="213">
        <f>IF(AZ105=5,G105,0)</f>
        <v>0</v>
      </c>
      <c r="CA105" s="240">
        <v>1</v>
      </c>
      <c r="CB105" s="240">
        <v>1</v>
      </c>
    </row>
    <row r="106" spans="1:80" x14ac:dyDescent="0.2">
      <c r="A106" s="249"/>
      <c r="B106" s="253"/>
      <c r="C106" s="336" t="s">
        <v>377</v>
      </c>
      <c r="D106" s="337"/>
      <c r="E106" s="254">
        <v>34.22</v>
      </c>
      <c r="F106" s="255"/>
      <c r="G106" s="256"/>
      <c r="H106" s="257"/>
      <c r="I106" s="251"/>
      <c r="J106" s="258"/>
      <c r="K106" s="251"/>
      <c r="M106" s="252" t="s">
        <v>377</v>
      </c>
      <c r="O106" s="240"/>
    </row>
    <row r="107" spans="1:80" x14ac:dyDescent="0.2">
      <c r="A107" s="241">
        <v>43</v>
      </c>
      <c r="B107" s="242" t="s">
        <v>248</v>
      </c>
      <c r="C107" s="243" t="s">
        <v>249</v>
      </c>
      <c r="D107" s="244" t="s">
        <v>155</v>
      </c>
      <c r="E107" s="245">
        <v>3.4220000000000002</v>
      </c>
      <c r="F107" s="245"/>
      <c r="G107" s="246">
        <f>E107*F107</f>
        <v>0</v>
      </c>
      <c r="H107" s="247">
        <v>0</v>
      </c>
      <c r="I107" s="248">
        <f>E107*H107</f>
        <v>0</v>
      </c>
      <c r="J107" s="247">
        <v>0</v>
      </c>
      <c r="K107" s="248">
        <f>E107*J107</f>
        <v>0</v>
      </c>
      <c r="O107" s="240">
        <v>2</v>
      </c>
      <c r="AA107" s="213">
        <v>1</v>
      </c>
      <c r="AB107" s="213">
        <v>1</v>
      </c>
      <c r="AC107" s="213">
        <v>1</v>
      </c>
      <c r="AZ107" s="213">
        <v>1</v>
      </c>
      <c r="BA107" s="213">
        <f>IF(AZ107=1,G107,0)</f>
        <v>0</v>
      </c>
      <c r="BB107" s="213">
        <f>IF(AZ107=2,G107,0)</f>
        <v>0</v>
      </c>
      <c r="BC107" s="213">
        <f>IF(AZ107=3,G107,0)</f>
        <v>0</v>
      </c>
      <c r="BD107" s="213">
        <f>IF(AZ107=4,G107,0)</f>
        <v>0</v>
      </c>
      <c r="BE107" s="213">
        <f>IF(AZ107=5,G107,0)</f>
        <v>0</v>
      </c>
      <c r="CA107" s="240">
        <v>1</v>
      </c>
      <c r="CB107" s="240">
        <v>1</v>
      </c>
    </row>
    <row r="108" spans="1:80" x14ac:dyDescent="0.2">
      <c r="A108" s="249"/>
      <c r="B108" s="253"/>
      <c r="C108" s="336" t="s">
        <v>370</v>
      </c>
      <c r="D108" s="337"/>
      <c r="E108" s="254">
        <v>3.4220000000000002</v>
      </c>
      <c r="F108" s="255"/>
      <c r="G108" s="256"/>
      <c r="H108" s="257"/>
      <c r="I108" s="251"/>
      <c r="J108" s="258"/>
      <c r="K108" s="251"/>
      <c r="M108" s="252" t="s">
        <v>370</v>
      </c>
      <c r="O108" s="240"/>
    </row>
    <row r="109" spans="1:80" x14ac:dyDescent="0.2">
      <c r="A109" s="259"/>
      <c r="B109" s="260" t="s">
        <v>97</v>
      </c>
      <c r="C109" s="261" t="s">
        <v>242</v>
      </c>
      <c r="D109" s="262"/>
      <c r="E109" s="263"/>
      <c r="F109" s="264"/>
      <c r="G109" s="265">
        <f>SUM(G101:G108)</f>
        <v>0</v>
      </c>
      <c r="H109" s="266"/>
      <c r="I109" s="267">
        <f>SUM(I101:I108)</f>
        <v>8.6480783999999993</v>
      </c>
      <c r="J109" s="266"/>
      <c r="K109" s="267">
        <f>SUM(K101:K108)</f>
        <v>0</v>
      </c>
      <c r="O109" s="240">
        <v>4</v>
      </c>
      <c r="BA109" s="268">
        <f>SUM(BA101:BA108)</f>
        <v>0</v>
      </c>
      <c r="BB109" s="268">
        <f>SUM(BB101:BB108)</f>
        <v>0</v>
      </c>
      <c r="BC109" s="268">
        <f>SUM(BC101:BC108)</f>
        <v>0</v>
      </c>
      <c r="BD109" s="268">
        <f>SUM(BD101:BD108)</f>
        <v>0</v>
      </c>
      <c r="BE109" s="268">
        <f>SUM(BE101:BE108)</f>
        <v>0</v>
      </c>
    </row>
    <row r="110" spans="1:80" x14ac:dyDescent="0.2">
      <c r="A110" s="230" t="s">
        <v>93</v>
      </c>
      <c r="B110" s="231" t="s">
        <v>255</v>
      </c>
      <c r="C110" s="232" t="s">
        <v>256</v>
      </c>
      <c r="D110" s="233"/>
      <c r="E110" s="234"/>
      <c r="F110" s="234"/>
      <c r="G110" s="235"/>
      <c r="H110" s="236"/>
      <c r="I110" s="237"/>
      <c r="J110" s="238"/>
      <c r="K110" s="239"/>
      <c r="O110" s="240">
        <v>1</v>
      </c>
    </row>
    <row r="111" spans="1:80" x14ac:dyDescent="0.2">
      <c r="A111" s="241">
        <v>44</v>
      </c>
      <c r="B111" s="242" t="s">
        <v>258</v>
      </c>
      <c r="C111" s="243" t="s">
        <v>344</v>
      </c>
      <c r="D111" s="244" t="s">
        <v>192</v>
      </c>
      <c r="E111" s="245">
        <v>14</v>
      </c>
      <c r="F111" s="245"/>
      <c r="G111" s="246">
        <f>E111*F111</f>
        <v>0</v>
      </c>
      <c r="H111" s="247">
        <v>0.185</v>
      </c>
      <c r="I111" s="248">
        <f>E111*H111</f>
        <v>2.59</v>
      </c>
      <c r="J111" s="247">
        <v>0</v>
      </c>
      <c r="K111" s="248">
        <f>E111*J111</f>
        <v>0</v>
      </c>
      <c r="O111" s="240">
        <v>2</v>
      </c>
      <c r="AA111" s="213">
        <v>1</v>
      </c>
      <c r="AB111" s="213">
        <v>1</v>
      </c>
      <c r="AC111" s="213">
        <v>1</v>
      </c>
      <c r="AZ111" s="213">
        <v>1</v>
      </c>
      <c r="BA111" s="213">
        <f>IF(AZ111=1,G111,0)</f>
        <v>0</v>
      </c>
      <c r="BB111" s="213">
        <f>IF(AZ111=2,G111,0)</f>
        <v>0</v>
      </c>
      <c r="BC111" s="213">
        <f>IF(AZ111=3,G111,0)</f>
        <v>0</v>
      </c>
      <c r="BD111" s="213">
        <f>IF(AZ111=4,G111,0)</f>
        <v>0</v>
      </c>
      <c r="BE111" s="213">
        <f>IF(AZ111=5,G111,0)</f>
        <v>0</v>
      </c>
      <c r="CA111" s="240">
        <v>1</v>
      </c>
      <c r="CB111" s="240">
        <v>1</v>
      </c>
    </row>
    <row r="112" spans="1:80" x14ac:dyDescent="0.2">
      <c r="A112" s="241">
        <v>45</v>
      </c>
      <c r="B112" s="242" t="s">
        <v>259</v>
      </c>
      <c r="C112" s="243" t="s">
        <v>260</v>
      </c>
      <c r="D112" s="244" t="s">
        <v>192</v>
      </c>
      <c r="E112" s="245">
        <v>18</v>
      </c>
      <c r="F112" s="245"/>
      <c r="G112" s="246">
        <f>E112*F112</f>
        <v>0</v>
      </c>
      <c r="H112" s="247">
        <v>0.188</v>
      </c>
      <c r="I112" s="248">
        <f>E112*H112</f>
        <v>3.3839999999999999</v>
      </c>
      <c r="J112" s="247">
        <v>0</v>
      </c>
      <c r="K112" s="248">
        <f>E112*J112</f>
        <v>0</v>
      </c>
      <c r="O112" s="240">
        <v>2</v>
      </c>
      <c r="AA112" s="213">
        <v>1</v>
      </c>
      <c r="AB112" s="213">
        <v>1</v>
      </c>
      <c r="AC112" s="213">
        <v>1</v>
      </c>
      <c r="AZ112" s="213">
        <v>1</v>
      </c>
      <c r="BA112" s="213">
        <f>IF(AZ112=1,G112,0)</f>
        <v>0</v>
      </c>
      <c r="BB112" s="213">
        <f>IF(AZ112=2,G112,0)</f>
        <v>0</v>
      </c>
      <c r="BC112" s="213">
        <f>IF(AZ112=3,G112,0)</f>
        <v>0</v>
      </c>
      <c r="BD112" s="213">
        <f>IF(AZ112=4,G112,0)</f>
        <v>0</v>
      </c>
      <c r="BE112" s="213">
        <f>IF(AZ112=5,G112,0)</f>
        <v>0</v>
      </c>
      <c r="CA112" s="240">
        <v>1</v>
      </c>
      <c r="CB112" s="240">
        <v>1</v>
      </c>
    </row>
    <row r="113" spans="1:80" x14ac:dyDescent="0.2">
      <c r="A113" s="249"/>
      <c r="B113" s="253"/>
      <c r="C113" s="336" t="s">
        <v>378</v>
      </c>
      <c r="D113" s="337"/>
      <c r="E113" s="254">
        <v>18</v>
      </c>
      <c r="F113" s="255"/>
      <c r="G113" s="256"/>
      <c r="H113" s="257"/>
      <c r="I113" s="251"/>
      <c r="J113" s="258"/>
      <c r="K113" s="251"/>
      <c r="M113" s="252" t="s">
        <v>378</v>
      </c>
      <c r="O113" s="240"/>
    </row>
    <row r="114" spans="1:80" x14ac:dyDescent="0.2">
      <c r="A114" s="241">
        <v>46</v>
      </c>
      <c r="B114" s="242" t="s">
        <v>308</v>
      </c>
      <c r="C114" s="243"/>
      <c r="D114" s="244"/>
      <c r="E114" s="245"/>
      <c r="F114" s="245"/>
      <c r="G114" s="246"/>
      <c r="H114" s="247">
        <v>0</v>
      </c>
      <c r="I114" s="248">
        <f>E114*H114</f>
        <v>0</v>
      </c>
      <c r="J114" s="247">
        <v>0</v>
      </c>
      <c r="K114" s="248">
        <f>E114*J114</f>
        <v>0</v>
      </c>
      <c r="O114" s="240">
        <v>2</v>
      </c>
      <c r="AA114" s="213">
        <v>1</v>
      </c>
      <c r="AB114" s="213">
        <v>0</v>
      </c>
      <c r="AC114" s="213">
        <v>0</v>
      </c>
      <c r="AZ114" s="213">
        <v>1</v>
      </c>
      <c r="BA114" s="213">
        <f>IF(AZ114=1,G114,0)</f>
        <v>0</v>
      </c>
      <c r="BB114" s="213">
        <f>IF(AZ114=2,G114,0)</f>
        <v>0</v>
      </c>
      <c r="BC114" s="213">
        <f>IF(AZ114=3,G114,0)</f>
        <v>0</v>
      </c>
      <c r="BD114" s="213">
        <f>IF(AZ114=4,G114,0)</f>
        <v>0</v>
      </c>
      <c r="BE114" s="213">
        <f>IF(AZ114=5,G114,0)</f>
        <v>0</v>
      </c>
      <c r="CA114" s="240">
        <v>1</v>
      </c>
      <c r="CB114" s="240">
        <v>0</v>
      </c>
    </row>
    <row r="115" spans="1:80" x14ac:dyDescent="0.2">
      <c r="A115" s="249"/>
      <c r="B115" s="250"/>
      <c r="C115" s="327"/>
      <c r="D115" s="328"/>
      <c r="E115" s="328"/>
      <c r="F115" s="328"/>
      <c r="G115" s="329"/>
      <c r="I115" s="251"/>
      <c r="K115" s="251"/>
      <c r="L115" s="252"/>
      <c r="O115" s="240">
        <v>3</v>
      </c>
    </row>
    <row r="116" spans="1:80" x14ac:dyDescent="0.2">
      <c r="A116" s="241">
        <v>47</v>
      </c>
      <c r="B116" s="242" t="s">
        <v>310</v>
      </c>
      <c r="C116" s="243" t="s">
        <v>311</v>
      </c>
      <c r="D116" s="244" t="s">
        <v>192</v>
      </c>
      <c r="E116" s="245">
        <v>14</v>
      </c>
      <c r="F116" s="245"/>
      <c r="G116" s="246">
        <f>E116*F116</f>
        <v>0</v>
      </c>
      <c r="H116" s="247">
        <v>0</v>
      </c>
      <c r="I116" s="248">
        <f>E116*H116</f>
        <v>0</v>
      </c>
      <c r="J116" s="247">
        <v>0</v>
      </c>
      <c r="K116" s="248">
        <f>E116*J116</f>
        <v>0</v>
      </c>
      <c r="O116" s="240">
        <v>2</v>
      </c>
      <c r="AA116" s="213">
        <v>1</v>
      </c>
      <c r="AB116" s="213">
        <v>1</v>
      </c>
      <c r="AC116" s="213">
        <v>1</v>
      </c>
      <c r="AZ116" s="213">
        <v>1</v>
      </c>
      <c r="BA116" s="213">
        <f>IF(AZ116=1,G116,0)</f>
        <v>0</v>
      </c>
      <c r="BB116" s="213">
        <f>IF(AZ116=2,G116,0)</f>
        <v>0</v>
      </c>
      <c r="BC116" s="213">
        <f>IF(AZ116=3,G116,0)</f>
        <v>0</v>
      </c>
      <c r="BD116" s="213">
        <f>IF(AZ116=4,G116,0)</f>
        <v>0</v>
      </c>
      <c r="BE116" s="213">
        <f>IF(AZ116=5,G116,0)</f>
        <v>0</v>
      </c>
      <c r="CA116" s="240">
        <v>1</v>
      </c>
      <c r="CB116" s="240">
        <v>1</v>
      </c>
    </row>
    <row r="117" spans="1:80" x14ac:dyDescent="0.2">
      <c r="A117" s="241">
        <v>48</v>
      </c>
      <c r="B117" s="242" t="s">
        <v>379</v>
      </c>
      <c r="C117" s="243" t="s">
        <v>380</v>
      </c>
      <c r="D117" s="244" t="s">
        <v>192</v>
      </c>
      <c r="E117" s="245">
        <v>14</v>
      </c>
      <c r="F117" s="245"/>
      <c r="G117" s="246">
        <f>E117*F117</f>
        <v>0</v>
      </c>
      <c r="H117" s="247">
        <v>0</v>
      </c>
      <c r="I117" s="248">
        <f>E117*H117</f>
        <v>0</v>
      </c>
      <c r="J117" s="247">
        <v>0</v>
      </c>
      <c r="K117" s="248">
        <f>E117*J117</f>
        <v>0</v>
      </c>
      <c r="O117" s="240">
        <v>2</v>
      </c>
      <c r="AA117" s="213">
        <v>1</v>
      </c>
      <c r="AB117" s="213">
        <v>1</v>
      </c>
      <c r="AC117" s="213">
        <v>1</v>
      </c>
      <c r="AZ117" s="213">
        <v>1</v>
      </c>
      <c r="BA117" s="213">
        <f>IF(AZ117=1,G117,0)</f>
        <v>0</v>
      </c>
      <c r="BB117" s="213">
        <f>IF(AZ117=2,G117,0)</f>
        <v>0</v>
      </c>
      <c r="BC117" s="213">
        <f>IF(AZ117=3,G117,0)</f>
        <v>0</v>
      </c>
      <c r="BD117" s="213">
        <f>IF(AZ117=4,G117,0)</f>
        <v>0</v>
      </c>
      <c r="BE117" s="213">
        <f>IF(AZ117=5,G117,0)</f>
        <v>0</v>
      </c>
      <c r="CA117" s="240">
        <v>1</v>
      </c>
      <c r="CB117" s="240">
        <v>1</v>
      </c>
    </row>
    <row r="118" spans="1:80" x14ac:dyDescent="0.2">
      <c r="A118" s="241">
        <v>49</v>
      </c>
      <c r="B118" s="242" t="s">
        <v>261</v>
      </c>
      <c r="C118" s="243" t="s">
        <v>346</v>
      </c>
      <c r="D118" s="244" t="s">
        <v>208</v>
      </c>
      <c r="E118" s="245">
        <v>22</v>
      </c>
      <c r="F118" s="245"/>
      <c r="G118" s="246">
        <f>E118*F118</f>
        <v>0</v>
      </c>
      <c r="H118" s="247">
        <v>4.5999999999999999E-2</v>
      </c>
      <c r="I118" s="248">
        <f>E118*H118</f>
        <v>1.012</v>
      </c>
      <c r="J118" s="247"/>
      <c r="K118" s="248">
        <f>E118*J118</f>
        <v>0</v>
      </c>
      <c r="O118" s="240">
        <v>2</v>
      </c>
      <c r="AA118" s="213">
        <v>3</v>
      </c>
      <c r="AB118" s="213">
        <v>1</v>
      </c>
      <c r="AC118" s="213">
        <v>59217420</v>
      </c>
      <c r="AZ118" s="213">
        <v>1</v>
      </c>
      <c r="BA118" s="213">
        <f>IF(AZ118=1,G118,0)</f>
        <v>0</v>
      </c>
      <c r="BB118" s="213">
        <f>IF(AZ118=2,G118,0)</f>
        <v>0</v>
      </c>
      <c r="BC118" s="213">
        <f>IF(AZ118=3,G118,0)</f>
        <v>0</v>
      </c>
      <c r="BD118" s="213">
        <f>IF(AZ118=4,G118,0)</f>
        <v>0</v>
      </c>
      <c r="BE118" s="213">
        <f>IF(AZ118=5,G118,0)</f>
        <v>0</v>
      </c>
      <c r="CA118" s="240">
        <v>3</v>
      </c>
      <c r="CB118" s="240">
        <v>1</v>
      </c>
    </row>
    <row r="119" spans="1:80" x14ac:dyDescent="0.2">
      <c r="A119" s="249"/>
      <c r="B119" s="253"/>
      <c r="C119" s="336" t="s">
        <v>438</v>
      </c>
      <c r="D119" s="337"/>
      <c r="E119" s="254">
        <v>22.05</v>
      </c>
      <c r="F119" s="255"/>
      <c r="G119" s="256"/>
      <c r="H119" s="257"/>
      <c r="I119" s="251"/>
      <c r="J119" s="258"/>
      <c r="K119" s="251"/>
      <c r="M119" s="252" t="s">
        <v>381</v>
      </c>
      <c r="O119" s="240"/>
    </row>
    <row r="120" spans="1:80" x14ac:dyDescent="0.2">
      <c r="A120" s="241">
        <v>50</v>
      </c>
      <c r="B120" s="242" t="s">
        <v>319</v>
      </c>
      <c r="C120" s="243" t="s">
        <v>320</v>
      </c>
      <c r="D120" s="244" t="s">
        <v>208</v>
      </c>
      <c r="E120" s="245">
        <v>12</v>
      </c>
      <c r="F120" s="245"/>
      <c r="G120" s="246">
        <f>E120*F120</f>
        <v>0</v>
      </c>
      <c r="H120" s="247">
        <v>5.1999999999999998E-2</v>
      </c>
      <c r="I120" s="248">
        <f>E120*H120</f>
        <v>0.624</v>
      </c>
      <c r="J120" s="247"/>
      <c r="K120" s="248">
        <f>E120*J120</f>
        <v>0</v>
      </c>
      <c r="O120" s="240">
        <v>2</v>
      </c>
      <c r="AA120" s="213">
        <v>3</v>
      </c>
      <c r="AB120" s="213">
        <v>10</v>
      </c>
      <c r="AC120" s="213">
        <v>59217490</v>
      </c>
      <c r="AZ120" s="213">
        <v>1</v>
      </c>
      <c r="BA120" s="213">
        <f>IF(AZ120=1,G120,0)</f>
        <v>0</v>
      </c>
      <c r="BB120" s="213">
        <f>IF(AZ120=2,G120,0)</f>
        <v>0</v>
      </c>
      <c r="BC120" s="213">
        <f>IF(AZ120=3,G120,0)</f>
        <v>0</v>
      </c>
      <c r="BD120" s="213">
        <f>IF(AZ120=4,G120,0)</f>
        <v>0</v>
      </c>
      <c r="BE120" s="213">
        <f>IF(AZ120=5,G120,0)</f>
        <v>0</v>
      </c>
      <c r="CA120" s="240">
        <v>3</v>
      </c>
      <c r="CB120" s="240">
        <v>10</v>
      </c>
    </row>
    <row r="121" spans="1:80" x14ac:dyDescent="0.2">
      <c r="A121" s="241">
        <v>51</v>
      </c>
      <c r="B121" s="242" t="s">
        <v>321</v>
      </c>
      <c r="C121" s="243" t="s">
        <v>322</v>
      </c>
      <c r="D121" s="244" t="s">
        <v>208</v>
      </c>
      <c r="E121" s="245">
        <v>2</v>
      </c>
      <c r="F121" s="245"/>
      <c r="G121" s="246">
        <f>E121*F121</f>
        <v>0</v>
      </c>
      <c r="H121" s="247">
        <v>6.9000000000000006E-2</v>
      </c>
      <c r="I121" s="248">
        <f>E121*H121</f>
        <v>0.13800000000000001</v>
      </c>
      <c r="J121" s="247"/>
      <c r="K121" s="248">
        <f>E121*J121</f>
        <v>0</v>
      </c>
      <c r="O121" s="240">
        <v>2</v>
      </c>
      <c r="AA121" s="213">
        <v>3</v>
      </c>
      <c r="AB121" s="213">
        <v>1</v>
      </c>
      <c r="AC121" s="213">
        <v>59217491</v>
      </c>
      <c r="AZ121" s="213">
        <v>1</v>
      </c>
      <c r="BA121" s="213">
        <f>IF(AZ121=1,G121,0)</f>
        <v>0</v>
      </c>
      <c r="BB121" s="213">
        <f>IF(AZ121=2,G121,0)</f>
        <v>0</v>
      </c>
      <c r="BC121" s="213">
        <f>IF(AZ121=3,G121,0)</f>
        <v>0</v>
      </c>
      <c r="BD121" s="213">
        <f>IF(AZ121=4,G121,0)</f>
        <v>0</v>
      </c>
      <c r="BE121" s="213">
        <f>IF(AZ121=5,G121,0)</f>
        <v>0</v>
      </c>
      <c r="CA121" s="240">
        <v>3</v>
      </c>
      <c r="CB121" s="240">
        <v>1</v>
      </c>
    </row>
    <row r="122" spans="1:80" x14ac:dyDescent="0.2">
      <c r="A122" s="259"/>
      <c r="B122" s="260" t="s">
        <v>97</v>
      </c>
      <c r="C122" s="261" t="s">
        <v>257</v>
      </c>
      <c r="D122" s="262"/>
      <c r="E122" s="263"/>
      <c r="F122" s="264"/>
      <c r="G122" s="265">
        <f>SUM(G110:G121)</f>
        <v>0</v>
      </c>
      <c r="H122" s="266"/>
      <c r="I122" s="267">
        <f>SUM(I110:I121)</f>
        <v>7.7480000000000002</v>
      </c>
      <c r="J122" s="266"/>
      <c r="K122" s="267">
        <f>SUM(K110:K121)</f>
        <v>0</v>
      </c>
      <c r="O122" s="240">
        <v>4</v>
      </c>
      <c r="BA122" s="268">
        <f>SUM(BA110:BA121)</f>
        <v>0</v>
      </c>
      <c r="BB122" s="268">
        <f>SUM(BB110:BB121)</f>
        <v>0</v>
      </c>
      <c r="BC122" s="268">
        <f>SUM(BC110:BC121)</f>
        <v>0</v>
      </c>
      <c r="BD122" s="268">
        <f>SUM(BD110:BD121)</f>
        <v>0</v>
      </c>
      <c r="BE122" s="268">
        <f>SUM(BE110:BE121)</f>
        <v>0</v>
      </c>
    </row>
    <row r="123" spans="1:80" x14ac:dyDescent="0.2">
      <c r="A123" s="230" t="s">
        <v>93</v>
      </c>
      <c r="B123" s="231" t="s">
        <v>262</v>
      </c>
      <c r="C123" s="232" t="s">
        <v>263</v>
      </c>
      <c r="D123" s="233"/>
      <c r="E123" s="234"/>
      <c r="F123" s="234"/>
      <c r="G123" s="235"/>
      <c r="H123" s="236"/>
      <c r="I123" s="237"/>
      <c r="J123" s="238"/>
      <c r="K123" s="239"/>
      <c r="O123" s="240">
        <v>1</v>
      </c>
    </row>
    <row r="124" spans="1:80" x14ac:dyDescent="0.2">
      <c r="A124" s="241">
        <v>52</v>
      </c>
      <c r="B124" s="242" t="s">
        <v>265</v>
      </c>
      <c r="C124" s="243" t="s">
        <v>266</v>
      </c>
      <c r="D124" s="244" t="s">
        <v>444</v>
      </c>
      <c r="E124" s="245">
        <v>1</v>
      </c>
      <c r="F124" s="245"/>
      <c r="G124" s="246">
        <f>E124*F124</f>
        <v>0</v>
      </c>
      <c r="H124" s="247"/>
      <c r="I124" s="248">
        <f>E124*H124</f>
        <v>0</v>
      </c>
      <c r="J124" s="247"/>
      <c r="K124" s="248">
        <f>E124*J124</f>
        <v>0</v>
      </c>
      <c r="O124" s="240">
        <v>2</v>
      </c>
      <c r="AA124" s="213">
        <v>6</v>
      </c>
      <c r="AB124" s="213">
        <v>1</v>
      </c>
      <c r="AC124" s="213">
        <v>171156610600</v>
      </c>
      <c r="AZ124" s="213">
        <v>1</v>
      </c>
      <c r="BA124" s="213">
        <f>IF(AZ124=1,G124,0)</f>
        <v>0</v>
      </c>
      <c r="BB124" s="213">
        <f>IF(AZ124=2,G124,0)</f>
        <v>0</v>
      </c>
      <c r="BC124" s="213">
        <f>IF(AZ124=3,G124,0)</f>
        <v>0</v>
      </c>
      <c r="BD124" s="213">
        <f>IF(AZ124=4,G124,0)</f>
        <v>0</v>
      </c>
      <c r="BE124" s="213">
        <f>IF(AZ124=5,G124,0)</f>
        <v>0</v>
      </c>
      <c r="CA124" s="240">
        <v>6</v>
      </c>
      <c r="CB124" s="240">
        <v>1</v>
      </c>
    </row>
    <row r="125" spans="1:80" x14ac:dyDescent="0.2">
      <c r="A125" s="249"/>
      <c r="B125" s="250"/>
      <c r="C125" s="327"/>
      <c r="D125" s="328"/>
      <c r="E125" s="328"/>
      <c r="F125" s="328"/>
      <c r="G125" s="329"/>
      <c r="I125" s="251"/>
      <c r="K125" s="251"/>
      <c r="L125" s="252"/>
      <c r="O125" s="240">
        <v>3</v>
      </c>
    </row>
    <row r="126" spans="1:80" x14ac:dyDescent="0.2">
      <c r="A126" s="259"/>
      <c r="B126" s="260" t="s">
        <v>97</v>
      </c>
      <c r="C126" s="261" t="s">
        <v>264</v>
      </c>
      <c r="D126" s="262"/>
      <c r="E126" s="263"/>
      <c r="F126" s="264"/>
      <c r="G126" s="265">
        <f>SUM(G123:G125)</f>
        <v>0</v>
      </c>
      <c r="H126" s="266"/>
      <c r="I126" s="267">
        <f>SUM(I123:I125)</f>
        <v>0</v>
      </c>
      <c r="J126" s="266"/>
      <c r="K126" s="267">
        <f>SUM(K123:K125)</f>
        <v>0</v>
      </c>
      <c r="O126" s="240">
        <v>4</v>
      </c>
      <c r="BA126" s="268">
        <f>SUM(BA123:BA125)</f>
        <v>0</v>
      </c>
      <c r="BB126" s="268">
        <f>SUM(BB123:BB125)</f>
        <v>0</v>
      </c>
      <c r="BC126" s="268">
        <f>SUM(BC123:BC125)</f>
        <v>0</v>
      </c>
      <c r="BD126" s="268">
        <f>SUM(BD123:BD125)</f>
        <v>0</v>
      </c>
      <c r="BE126" s="268">
        <f>SUM(BE123:BE125)</f>
        <v>0</v>
      </c>
    </row>
    <row r="127" spans="1:80" x14ac:dyDescent="0.2">
      <c r="A127" s="230" t="s">
        <v>93</v>
      </c>
      <c r="B127" s="231" t="s">
        <v>267</v>
      </c>
      <c r="C127" s="232" t="s">
        <v>268</v>
      </c>
      <c r="D127" s="233"/>
      <c r="E127" s="234"/>
      <c r="F127" s="234"/>
      <c r="G127" s="235"/>
      <c r="H127" s="236"/>
      <c r="I127" s="237"/>
      <c r="J127" s="238"/>
      <c r="K127" s="239"/>
      <c r="O127" s="240">
        <v>1</v>
      </c>
    </row>
    <row r="128" spans="1:80" x14ac:dyDescent="0.2">
      <c r="A128" s="241">
        <v>53</v>
      </c>
      <c r="B128" s="242" t="s">
        <v>270</v>
      </c>
      <c r="C128" s="243" t="s">
        <v>271</v>
      </c>
      <c r="D128" s="244" t="s">
        <v>225</v>
      </c>
      <c r="E128" s="245">
        <v>101.3</v>
      </c>
      <c r="F128" s="245"/>
      <c r="G128" s="246">
        <f>E128*F128</f>
        <v>0</v>
      </c>
      <c r="H128" s="247">
        <v>0</v>
      </c>
      <c r="I128" s="248">
        <f>E128*H128</f>
        <v>0</v>
      </c>
      <c r="J128" s="247"/>
      <c r="K128" s="248">
        <f>E128*J128</f>
        <v>0</v>
      </c>
      <c r="O128" s="240">
        <v>2</v>
      </c>
      <c r="AA128" s="213">
        <v>7</v>
      </c>
      <c r="AB128" s="213">
        <v>1</v>
      </c>
      <c r="AC128" s="213">
        <v>2</v>
      </c>
      <c r="AZ128" s="213">
        <v>1</v>
      </c>
      <c r="BA128" s="213">
        <f>IF(AZ128=1,G128,0)</f>
        <v>0</v>
      </c>
      <c r="BB128" s="213">
        <f>IF(AZ128=2,G128,0)</f>
        <v>0</v>
      </c>
      <c r="BC128" s="213">
        <f>IF(AZ128=3,G128,0)</f>
        <v>0</v>
      </c>
      <c r="BD128" s="213">
        <f>IF(AZ128=4,G128,0)</f>
        <v>0</v>
      </c>
      <c r="BE128" s="213">
        <f>IF(AZ128=5,G128,0)</f>
        <v>0</v>
      </c>
      <c r="CA128" s="240">
        <v>7</v>
      </c>
      <c r="CB128" s="240">
        <v>1</v>
      </c>
    </row>
    <row r="129" spans="1:80" x14ac:dyDescent="0.2">
      <c r="A129" s="259"/>
      <c r="B129" s="260" t="s">
        <v>97</v>
      </c>
      <c r="C129" s="261" t="s">
        <v>269</v>
      </c>
      <c r="D129" s="262"/>
      <c r="E129" s="263"/>
      <c r="F129" s="264"/>
      <c r="G129" s="265">
        <f>SUM(G127:G128)</f>
        <v>0</v>
      </c>
      <c r="H129" s="266"/>
      <c r="I129" s="267">
        <f>SUM(I127:I128)</f>
        <v>0</v>
      </c>
      <c r="J129" s="266"/>
      <c r="K129" s="267">
        <f>SUM(K127:K128)</f>
        <v>0</v>
      </c>
      <c r="O129" s="240">
        <v>4</v>
      </c>
      <c r="BA129" s="268">
        <f>SUM(BA127:BA128)</f>
        <v>0</v>
      </c>
      <c r="BB129" s="268">
        <f>SUM(BB127:BB128)</f>
        <v>0</v>
      </c>
      <c r="BC129" s="268">
        <f>SUM(BC127:BC128)</f>
        <v>0</v>
      </c>
      <c r="BD129" s="268">
        <f>SUM(BD127:BD128)</f>
        <v>0</v>
      </c>
      <c r="BE129" s="268">
        <f>SUM(BE127:BE128)</f>
        <v>0</v>
      </c>
    </row>
    <row r="130" spans="1:80" x14ac:dyDescent="0.2">
      <c r="A130" s="230" t="s">
        <v>93</v>
      </c>
      <c r="B130" s="231" t="s">
        <v>272</v>
      </c>
      <c r="C130" s="232" t="s">
        <v>273</v>
      </c>
      <c r="D130" s="233"/>
      <c r="E130" s="234"/>
      <c r="F130" s="234"/>
      <c r="G130" s="235"/>
      <c r="H130" s="236"/>
      <c r="I130" s="237"/>
      <c r="J130" s="238"/>
      <c r="K130" s="239"/>
      <c r="O130" s="240">
        <v>1</v>
      </c>
    </row>
    <row r="131" spans="1:80" ht="22.5" x14ac:dyDescent="0.2">
      <c r="A131" s="241">
        <v>54</v>
      </c>
      <c r="B131" s="242" t="s">
        <v>275</v>
      </c>
      <c r="C131" s="243" t="s">
        <v>442</v>
      </c>
      <c r="D131" s="244" t="s">
        <v>96</v>
      </c>
      <c r="E131" s="245">
        <v>3</v>
      </c>
      <c r="F131" s="245"/>
      <c r="G131" s="246">
        <f>E131*F131</f>
        <v>0</v>
      </c>
      <c r="H131" s="247">
        <v>2.0000000000000001E-4</v>
      </c>
      <c r="I131" s="248">
        <f>E131*H131</f>
        <v>6.0000000000000006E-4</v>
      </c>
      <c r="J131" s="247">
        <v>0</v>
      </c>
      <c r="K131" s="248">
        <f>E131*J131</f>
        <v>0</v>
      </c>
      <c r="O131" s="240">
        <v>2</v>
      </c>
      <c r="AA131" s="213">
        <v>1</v>
      </c>
      <c r="AB131" s="213">
        <v>7</v>
      </c>
      <c r="AC131" s="213">
        <v>7</v>
      </c>
      <c r="AZ131" s="213">
        <v>2</v>
      </c>
      <c r="BA131" s="213">
        <f>IF(AZ131=1,G131,0)</f>
        <v>0</v>
      </c>
      <c r="BB131" s="213">
        <f>IF(AZ131=2,G131,0)</f>
        <v>0</v>
      </c>
      <c r="BC131" s="213">
        <f>IF(AZ131=3,G131,0)</f>
        <v>0</v>
      </c>
      <c r="BD131" s="213">
        <f>IF(AZ131=4,G131,0)</f>
        <v>0</v>
      </c>
      <c r="BE131" s="213">
        <f>IF(AZ131=5,G131,0)</f>
        <v>0</v>
      </c>
      <c r="CA131" s="240">
        <v>1</v>
      </c>
      <c r="CB131" s="240">
        <v>7</v>
      </c>
    </row>
    <row r="132" spans="1:80" ht="22.5" x14ac:dyDescent="0.2">
      <c r="A132" s="241">
        <v>55</v>
      </c>
      <c r="B132" s="242" t="s">
        <v>276</v>
      </c>
      <c r="C132" s="243" t="s">
        <v>443</v>
      </c>
      <c r="D132" s="244" t="s">
        <v>96</v>
      </c>
      <c r="E132" s="245">
        <v>2</v>
      </c>
      <c r="F132" s="245"/>
      <c r="G132" s="246">
        <f>E132*F132</f>
        <v>0</v>
      </c>
      <c r="H132" s="247">
        <v>2.0000000000000001E-4</v>
      </c>
      <c r="I132" s="248">
        <f>E132*H132</f>
        <v>4.0000000000000002E-4</v>
      </c>
      <c r="J132" s="247">
        <v>0</v>
      </c>
      <c r="K132" s="248">
        <f>E132*J132</f>
        <v>0</v>
      </c>
      <c r="O132" s="240">
        <v>2</v>
      </c>
      <c r="AA132" s="213">
        <v>1</v>
      </c>
      <c r="AB132" s="213">
        <v>7</v>
      </c>
      <c r="AC132" s="213">
        <v>7</v>
      </c>
      <c r="AZ132" s="213">
        <v>2</v>
      </c>
      <c r="BA132" s="213">
        <f>IF(AZ132=1,G132,0)</f>
        <v>0</v>
      </c>
      <c r="BB132" s="213">
        <f>IF(AZ132=2,G132,0)</f>
        <v>0</v>
      </c>
      <c r="BC132" s="213">
        <f>IF(AZ132=3,G132,0)</f>
        <v>0</v>
      </c>
      <c r="BD132" s="213">
        <f>IF(AZ132=4,G132,0)</f>
        <v>0</v>
      </c>
      <c r="BE132" s="213">
        <f>IF(AZ132=5,G132,0)</f>
        <v>0</v>
      </c>
      <c r="CA132" s="240">
        <v>1</v>
      </c>
      <c r="CB132" s="240">
        <v>7</v>
      </c>
    </row>
    <row r="133" spans="1:80" x14ac:dyDescent="0.2">
      <c r="A133" s="259"/>
      <c r="B133" s="260" t="s">
        <v>97</v>
      </c>
      <c r="C133" s="261" t="s">
        <v>274</v>
      </c>
      <c r="D133" s="262"/>
      <c r="E133" s="263"/>
      <c r="F133" s="264"/>
      <c r="G133" s="265">
        <f>SUM(G130:G132)</f>
        <v>0</v>
      </c>
      <c r="H133" s="266"/>
      <c r="I133" s="267">
        <f>SUM(I130:I132)</f>
        <v>1E-3</v>
      </c>
      <c r="J133" s="266"/>
      <c r="K133" s="267">
        <f>SUM(K130:K132)</f>
        <v>0</v>
      </c>
      <c r="O133" s="240">
        <v>4</v>
      </c>
      <c r="BA133" s="268">
        <f>SUM(BA130:BA132)</f>
        <v>0</v>
      </c>
      <c r="BB133" s="268">
        <f>SUM(BB130:BB132)</f>
        <v>0</v>
      </c>
      <c r="BC133" s="268">
        <f>SUM(BC130:BC132)</f>
        <v>0</v>
      </c>
      <c r="BD133" s="268">
        <f>SUM(BD130:BD132)</f>
        <v>0</v>
      </c>
      <c r="BE133" s="268">
        <f>SUM(BE130:BE132)</f>
        <v>0</v>
      </c>
    </row>
    <row r="134" spans="1:80" x14ac:dyDescent="0.2">
      <c r="A134" s="230" t="s">
        <v>93</v>
      </c>
      <c r="B134" s="231" t="s">
        <v>277</v>
      </c>
      <c r="C134" s="232" t="s">
        <v>278</v>
      </c>
      <c r="D134" s="233"/>
      <c r="E134" s="234"/>
      <c r="F134" s="234"/>
      <c r="G134" s="235"/>
      <c r="H134" s="236"/>
      <c r="I134" s="237"/>
      <c r="J134" s="238"/>
      <c r="K134" s="239"/>
      <c r="O134" s="240">
        <v>1</v>
      </c>
    </row>
    <row r="135" spans="1:80" x14ac:dyDescent="0.2">
      <c r="A135" s="241">
        <v>56</v>
      </c>
      <c r="B135" s="242" t="s">
        <v>280</v>
      </c>
      <c r="C135" s="243" t="s">
        <v>325</v>
      </c>
      <c r="D135" s="244" t="s">
        <v>225</v>
      </c>
      <c r="E135" s="245">
        <v>14.37</v>
      </c>
      <c r="F135" s="245"/>
      <c r="G135" s="246">
        <f>E135*F135</f>
        <v>0</v>
      </c>
      <c r="H135" s="247">
        <v>0</v>
      </c>
      <c r="I135" s="248">
        <f>E135*H135</f>
        <v>0</v>
      </c>
      <c r="J135" s="247"/>
      <c r="K135" s="248">
        <f>E135*J135</f>
        <v>0</v>
      </c>
      <c r="O135" s="240">
        <v>2</v>
      </c>
      <c r="AA135" s="213">
        <v>8</v>
      </c>
      <c r="AB135" s="213">
        <v>0</v>
      </c>
      <c r="AC135" s="213">
        <v>3</v>
      </c>
      <c r="AZ135" s="213">
        <v>1</v>
      </c>
      <c r="BA135" s="213">
        <f>IF(AZ135=1,G135,0)</f>
        <v>0</v>
      </c>
      <c r="BB135" s="213">
        <f>IF(AZ135=2,G135,0)</f>
        <v>0</v>
      </c>
      <c r="BC135" s="213">
        <f>IF(AZ135=3,G135,0)</f>
        <v>0</v>
      </c>
      <c r="BD135" s="213">
        <f>IF(AZ135=4,G135,0)</f>
        <v>0</v>
      </c>
      <c r="BE135" s="213">
        <f>IF(AZ135=5,G135,0)</f>
        <v>0</v>
      </c>
      <c r="CA135" s="240">
        <v>8</v>
      </c>
      <c r="CB135" s="240">
        <v>0</v>
      </c>
    </row>
    <row r="136" spans="1:80" x14ac:dyDescent="0.2">
      <c r="A136" s="241">
        <v>57</v>
      </c>
      <c r="B136" s="242" t="s">
        <v>281</v>
      </c>
      <c r="C136" s="243" t="s">
        <v>282</v>
      </c>
      <c r="D136" s="244" t="s">
        <v>225</v>
      </c>
      <c r="E136" s="245">
        <v>14.37</v>
      </c>
      <c r="F136" s="245"/>
      <c r="G136" s="246">
        <f>E136*F136</f>
        <v>0</v>
      </c>
      <c r="H136" s="247">
        <v>0</v>
      </c>
      <c r="I136" s="248">
        <f>E136*H136</f>
        <v>0</v>
      </c>
      <c r="J136" s="247"/>
      <c r="K136" s="248">
        <f>E136*J136</f>
        <v>0</v>
      </c>
      <c r="O136" s="240">
        <v>2</v>
      </c>
      <c r="AA136" s="213">
        <v>8</v>
      </c>
      <c r="AB136" s="213">
        <v>0</v>
      </c>
      <c r="AC136" s="213">
        <v>3</v>
      </c>
      <c r="AZ136" s="213">
        <v>1</v>
      </c>
      <c r="BA136" s="213">
        <f>IF(AZ136=1,G136,0)</f>
        <v>0</v>
      </c>
      <c r="BB136" s="213">
        <f>IF(AZ136=2,G136,0)</f>
        <v>0</v>
      </c>
      <c r="BC136" s="213">
        <f>IF(AZ136=3,G136,0)</f>
        <v>0</v>
      </c>
      <c r="BD136" s="213">
        <f>IF(AZ136=4,G136,0)</f>
        <v>0</v>
      </c>
      <c r="BE136" s="213">
        <f>IF(AZ136=5,G136,0)</f>
        <v>0</v>
      </c>
      <c r="CA136" s="240">
        <v>8</v>
      </c>
      <c r="CB136" s="240">
        <v>0</v>
      </c>
    </row>
    <row r="137" spans="1:80" x14ac:dyDescent="0.2">
      <c r="A137" s="259"/>
      <c r="B137" s="260" t="s">
        <v>97</v>
      </c>
      <c r="C137" s="261" t="s">
        <v>279</v>
      </c>
      <c r="D137" s="262"/>
      <c r="E137" s="263"/>
      <c r="F137" s="264"/>
      <c r="G137" s="265">
        <f>SUM(G134:G136)</f>
        <v>0</v>
      </c>
      <c r="H137" s="266"/>
      <c r="I137" s="267">
        <f>SUM(I134:I136)</f>
        <v>0</v>
      </c>
      <c r="J137" s="266"/>
      <c r="K137" s="267">
        <f>SUM(K134:K136)</f>
        <v>0</v>
      </c>
      <c r="O137" s="240">
        <v>4</v>
      </c>
      <c r="BA137" s="268">
        <f>SUM(BA134:BA136)</f>
        <v>0</v>
      </c>
      <c r="BB137" s="268">
        <f>SUM(BB134:BB136)</f>
        <v>0</v>
      </c>
      <c r="BC137" s="268">
        <f>SUM(BC134:BC136)</f>
        <v>0</v>
      </c>
      <c r="BD137" s="268">
        <f>SUM(BD134:BD136)</f>
        <v>0</v>
      </c>
      <c r="BE137" s="268">
        <f>SUM(BE134:BE136)</f>
        <v>0</v>
      </c>
    </row>
    <row r="138" spans="1:80" x14ac:dyDescent="0.2">
      <c r="E138" s="213"/>
    </row>
    <row r="139" spans="1:80" x14ac:dyDescent="0.2">
      <c r="E139" s="213"/>
    </row>
    <row r="140" spans="1:80" x14ac:dyDescent="0.2">
      <c r="E140" s="213"/>
    </row>
    <row r="141" spans="1:80" x14ac:dyDescent="0.2">
      <c r="E141" s="213"/>
    </row>
    <row r="142" spans="1:80" x14ac:dyDescent="0.2">
      <c r="E142" s="213"/>
    </row>
    <row r="143" spans="1:80" x14ac:dyDescent="0.2">
      <c r="E143" s="213"/>
    </row>
    <row r="144" spans="1:80" x14ac:dyDescent="0.2">
      <c r="E144" s="213"/>
    </row>
    <row r="145" spans="5:5" x14ac:dyDescent="0.2">
      <c r="E145" s="213"/>
    </row>
    <row r="146" spans="5:5" x14ac:dyDescent="0.2">
      <c r="E146" s="213"/>
    </row>
    <row r="147" spans="5:5" x14ac:dyDescent="0.2">
      <c r="E147" s="213"/>
    </row>
    <row r="148" spans="5:5" x14ac:dyDescent="0.2">
      <c r="E148" s="213"/>
    </row>
    <row r="149" spans="5:5" x14ac:dyDescent="0.2">
      <c r="E149" s="213"/>
    </row>
    <row r="150" spans="5:5" x14ac:dyDescent="0.2">
      <c r="E150" s="213"/>
    </row>
    <row r="151" spans="5:5" x14ac:dyDescent="0.2">
      <c r="E151" s="213"/>
    </row>
    <row r="152" spans="5:5" x14ac:dyDescent="0.2">
      <c r="E152" s="213"/>
    </row>
    <row r="153" spans="5:5" x14ac:dyDescent="0.2">
      <c r="E153" s="213"/>
    </row>
    <row r="154" spans="5:5" x14ac:dyDescent="0.2">
      <c r="E154" s="213"/>
    </row>
    <row r="155" spans="5:5" x14ac:dyDescent="0.2">
      <c r="E155" s="213"/>
    </row>
    <row r="156" spans="5:5" x14ac:dyDescent="0.2">
      <c r="E156" s="213"/>
    </row>
    <row r="157" spans="5:5" x14ac:dyDescent="0.2">
      <c r="E157" s="213"/>
    </row>
    <row r="158" spans="5:5" x14ac:dyDescent="0.2">
      <c r="E158" s="213"/>
    </row>
    <row r="159" spans="5:5" x14ac:dyDescent="0.2">
      <c r="E159" s="213"/>
    </row>
    <row r="160" spans="5:5" x14ac:dyDescent="0.2">
      <c r="E160" s="213"/>
    </row>
    <row r="161" spans="1:7" x14ac:dyDescent="0.2">
      <c r="A161" s="258"/>
      <c r="B161" s="258"/>
      <c r="C161" s="258"/>
      <c r="D161" s="258"/>
      <c r="E161" s="258"/>
      <c r="F161" s="258"/>
      <c r="G161" s="258"/>
    </row>
    <row r="162" spans="1:7" x14ac:dyDescent="0.2">
      <c r="A162" s="258"/>
      <c r="B162" s="258"/>
      <c r="C162" s="258"/>
      <c r="D162" s="258"/>
      <c r="E162" s="258"/>
      <c r="F162" s="258"/>
      <c r="G162" s="258"/>
    </row>
    <row r="163" spans="1:7" x14ac:dyDescent="0.2">
      <c r="A163" s="258"/>
      <c r="B163" s="258"/>
      <c r="C163" s="258"/>
      <c r="D163" s="258"/>
      <c r="E163" s="258"/>
      <c r="F163" s="258"/>
      <c r="G163" s="258"/>
    </row>
    <row r="164" spans="1:7" x14ac:dyDescent="0.2">
      <c r="A164" s="258"/>
      <c r="B164" s="258"/>
      <c r="C164" s="258"/>
      <c r="D164" s="258"/>
      <c r="E164" s="258"/>
      <c r="F164" s="258"/>
      <c r="G164" s="258"/>
    </row>
    <row r="165" spans="1:7" x14ac:dyDescent="0.2">
      <c r="E165" s="213"/>
    </row>
    <row r="166" spans="1:7" x14ac:dyDescent="0.2">
      <c r="E166" s="213"/>
    </row>
    <row r="167" spans="1:7" x14ac:dyDescent="0.2">
      <c r="E167" s="213"/>
    </row>
    <row r="168" spans="1:7" x14ac:dyDescent="0.2">
      <c r="E168" s="213"/>
    </row>
    <row r="169" spans="1:7" x14ac:dyDescent="0.2">
      <c r="E169" s="213"/>
    </row>
    <row r="170" spans="1:7" x14ac:dyDescent="0.2">
      <c r="E170" s="213"/>
    </row>
    <row r="171" spans="1:7" x14ac:dyDescent="0.2">
      <c r="E171" s="213"/>
    </row>
    <row r="172" spans="1:7" x14ac:dyDescent="0.2">
      <c r="E172" s="213"/>
    </row>
    <row r="173" spans="1:7" x14ac:dyDescent="0.2">
      <c r="E173" s="213"/>
    </row>
    <row r="174" spans="1:7" x14ac:dyDescent="0.2">
      <c r="E174" s="213"/>
    </row>
    <row r="175" spans="1:7" x14ac:dyDescent="0.2">
      <c r="E175" s="213"/>
    </row>
    <row r="176" spans="1:7" x14ac:dyDescent="0.2">
      <c r="E176" s="213"/>
    </row>
    <row r="177" spans="5:5" x14ac:dyDescent="0.2">
      <c r="E177" s="213"/>
    </row>
    <row r="178" spans="5:5" x14ac:dyDescent="0.2">
      <c r="E178" s="213"/>
    </row>
    <row r="179" spans="5:5" x14ac:dyDescent="0.2">
      <c r="E179" s="213"/>
    </row>
    <row r="180" spans="5:5" x14ac:dyDescent="0.2">
      <c r="E180" s="213"/>
    </row>
    <row r="181" spans="5:5" x14ac:dyDescent="0.2">
      <c r="E181" s="213"/>
    </row>
    <row r="182" spans="5:5" x14ac:dyDescent="0.2">
      <c r="E182" s="213"/>
    </row>
    <row r="183" spans="5:5" x14ac:dyDescent="0.2">
      <c r="E183" s="213"/>
    </row>
    <row r="184" spans="5:5" x14ac:dyDescent="0.2">
      <c r="E184" s="213"/>
    </row>
    <row r="185" spans="5:5" x14ac:dyDescent="0.2">
      <c r="E185" s="213"/>
    </row>
    <row r="186" spans="5:5" x14ac:dyDescent="0.2">
      <c r="E186" s="213"/>
    </row>
    <row r="187" spans="5:5" x14ac:dyDescent="0.2">
      <c r="E187" s="213"/>
    </row>
    <row r="188" spans="5:5" x14ac:dyDescent="0.2">
      <c r="E188" s="213"/>
    </row>
    <row r="189" spans="5:5" x14ac:dyDescent="0.2">
      <c r="E189" s="213"/>
    </row>
    <row r="190" spans="5:5" x14ac:dyDescent="0.2">
      <c r="E190" s="213"/>
    </row>
    <row r="191" spans="5:5" x14ac:dyDescent="0.2">
      <c r="E191" s="213"/>
    </row>
    <row r="192" spans="5:5" x14ac:dyDescent="0.2">
      <c r="E192" s="213"/>
    </row>
    <row r="193" spans="1:7" x14ac:dyDescent="0.2">
      <c r="E193" s="213"/>
    </row>
    <row r="194" spans="1:7" x14ac:dyDescent="0.2">
      <c r="E194" s="213"/>
    </row>
    <row r="195" spans="1:7" x14ac:dyDescent="0.2">
      <c r="E195" s="213"/>
    </row>
    <row r="196" spans="1:7" x14ac:dyDescent="0.2">
      <c r="A196" s="269"/>
      <c r="B196" s="269"/>
    </row>
    <row r="197" spans="1:7" x14ac:dyDescent="0.2">
      <c r="A197" s="258"/>
      <c r="B197" s="258"/>
      <c r="C197" s="270"/>
      <c r="D197" s="270"/>
      <c r="E197" s="271"/>
      <c r="F197" s="270"/>
      <c r="G197" s="272"/>
    </row>
    <row r="198" spans="1:7" x14ac:dyDescent="0.2">
      <c r="A198" s="273"/>
      <c r="B198" s="273"/>
      <c r="C198" s="258"/>
      <c r="D198" s="258"/>
      <c r="E198" s="274"/>
      <c r="F198" s="258"/>
      <c r="G198" s="258"/>
    </row>
    <row r="199" spans="1:7" x14ac:dyDescent="0.2">
      <c r="A199" s="258"/>
      <c r="B199" s="258"/>
      <c r="C199" s="258"/>
      <c r="D199" s="258"/>
      <c r="E199" s="274"/>
      <c r="F199" s="258"/>
      <c r="G199" s="258"/>
    </row>
    <row r="200" spans="1:7" x14ac:dyDescent="0.2">
      <c r="A200" s="258"/>
      <c r="B200" s="258"/>
      <c r="C200" s="258"/>
      <c r="D200" s="258"/>
      <c r="E200" s="274"/>
      <c r="F200" s="258"/>
      <c r="G200" s="258"/>
    </row>
    <row r="201" spans="1:7" x14ac:dyDescent="0.2">
      <c r="A201" s="258"/>
      <c r="B201" s="258"/>
      <c r="C201" s="258"/>
      <c r="D201" s="258"/>
      <c r="E201" s="274"/>
      <c r="F201" s="258"/>
      <c r="G201" s="258"/>
    </row>
    <row r="202" spans="1:7" x14ac:dyDescent="0.2">
      <c r="A202" s="258"/>
      <c r="B202" s="258"/>
      <c r="C202" s="258"/>
      <c r="D202" s="258"/>
      <c r="E202" s="274"/>
      <c r="F202" s="258"/>
      <c r="G202" s="258"/>
    </row>
    <row r="203" spans="1:7" x14ac:dyDescent="0.2">
      <c r="A203" s="258"/>
      <c r="B203" s="258"/>
      <c r="C203" s="258"/>
      <c r="D203" s="258"/>
      <c r="E203" s="274"/>
      <c r="F203" s="258"/>
      <c r="G203" s="258"/>
    </row>
    <row r="204" spans="1:7" x14ac:dyDescent="0.2">
      <c r="A204" s="258"/>
      <c r="B204" s="258"/>
      <c r="C204" s="258"/>
      <c r="D204" s="258"/>
      <c r="E204" s="274"/>
      <c r="F204" s="258"/>
      <c r="G204" s="258"/>
    </row>
    <row r="205" spans="1:7" x14ac:dyDescent="0.2">
      <c r="A205" s="258"/>
      <c r="B205" s="258"/>
      <c r="C205" s="258"/>
      <c r="D205" s="258"/>
      <c r="E205" s="274"/>
      <c r="F205" s="258"/>
      <c r="G205" s="258"/>
    </row>
    <row r="206" spans="1:7" x14ac:dyDescent="0.2">
      <c r="A206" s="258"/>
      <c r="B206" s="258"/>
      <c r="C206" s="258"/>
      <c r="D206" s="258"/>
      <c r="E206" s="274"/>
      <c r="F206" s="258"/>
      <c r="G206" s="258"/>
    </row>
    <row r="207" spans="1:7" x14ac:dyDescent="0.2">
      <c r="A207" s="258"/>
      <c r="B207" s="258"/>
      <c r="C207" s="258"/>
      <c r="D207" s="258"/>
      <c r="E207" s="274"/>
      <c r="F207" s="258"/>
      <c r="G207" s="258"/>
    </row>
    <row r="208" spans="1:7" x14ac:dyDescent="0.2">
      <c r="A208" s="258"/>
      <c r="B208" s="258"/>
      <c r="C208" s="258"/>
      <c r="D208" s="258"/>
      <c r="E208" s="274"/>
      <c r="F208" s="258"/>
      <c r="G208" s="258"/>
    </row>
    <row r="209" spans="1:7" x14ac:dyDescent="0.2">
      <c r="A209" s="258"/>
      <c r="B209" s="258"/>
      <c r="C209" s="258"/>
      <c r="D209" s="258"/>
      <c r="E209" s="274"/>
      <c r="F209" s="258"/>
      <c r="G209" s="258"/>
    </row>
    <row r="210" spans="1:7" x14ac:dyDescent="0.2">
      <c r="A210" s="258"/>
      <c r="B210" s="258"/>
      <c r="C210" s="258"/>
      <c r="D210" s="258"/>
      <c r="E210" s="274"/>
      <c r="F210" s="258"/>
      <c r="G210" s="258"/>
    </row>
  </sheetData>
  <mergeCells count="54">
    <mergeCell ref="C125:G125"/>
    <mergeCell ref="C113:D113"/>
    <mergeCell ref="C115:G115"/>
    <mergeCell ref="C119:D119"/>
    <mergeCell ref="C103:G103"/>
    <mergeCell ref="C104:D104"/>
    <mergeCell ref="C106:D106"/>
    <mergeCell ref="C108:D108"/>
    <mergeCell ref="C95:D95"/>
    <mergeCell ref="C96:D96"/>
    <mergeCell ref="C97:D97"/>
    <mergeCell ref="C98:D98"/>
    <mergeCell ref="C99:D99"/>
    <mergeCell ref="C94:D94"/>
    <mergeCell ref="C70:D70"/>
    <mergeCell ref="C72:D72"/>
    <mergeCell ref="C76:D76"/>
    <mergeCell ref="C77:D77"/>
    <mergeCell ref="C78:D78"/>
    <mergeCell ref="C80:D80"/>
    <mergeCell ref="C84:D84"/>
    <mergeCell ref="C88:D88"/>
    <mergeCell ref="C89:D89"/>
    <mergeCell ref="C90:D90"/>
    <mergeCell ref="C93:D93"/>
    <mergeCell ref="C68:D68"/>
    <mergeCell ref="C48:D48"/>
    <mergeCell ref="C51:G51"/>
    <mergeCell ref="C53:D53"/>
    <mergeCell ref="C57:D57"/>
    <mergeCell ref="C61:D61"/>
    <mergeCell ref="C63:D63"/>
    <mergeCell ref="C65:G65"/>
    <mergeCell ref="C66:D66"/>
    <mergeCell ref="C34:D34"/>
    <mergeCell ref="C17:D17"/>
    <mergeCell ref="C20:D20"/>
    <mergeCell ref="C22:D22"/>
    <mergeCell ref="C23:D23"/>
    <mergeCell ref="C27:D27"/>
    <mergeCell ref="C28:D28"/>
    <mergeCell ref="C29:D29"/>
    <mergeCell ref="C30:D30"/>
    <mergeCell ref="C31:D31"/>
    <mergeCell ref="C32:D32"/>
    <mergeCell ref="C33:D33"/>
    <mergeCell ref="C12:G12"/>
    <mergeCell ref="C13:G13"/>
    <mergeCell ref="C14:D14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5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350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398</v>
      </c>
      <c r="B5" s="91"/>
      <c r="C5" s="92" t="s">
        <v>399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09" t="s">
        <v>154</v>
      </c>
      <c r="D8" s="309"/>
      <c r="E8" s="310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09"/>
      <c r="D9" s="309"/>
      <c r="E9" s="310"/>
      <c r="F9" s="86"/>
      <c r="G9" s="107"/>
      <c r="H9" s="108"/>
    </row>
    <row r="10" spans="1:57" x14ac:dyDescent="0.2">
      <c r="A10" s="102" t="s">
        <v>38</v>
      </c>
      <c r="B10" s="86"/>
      <c r="C10" s="309" t="s">
        <v>153</v>
      </c>
      <c r="D10" s="309"/>
      <c r="E10" s="309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09"/>
      <c r="D11" s="309"/>
      <c r="E11" s="309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11"/>
      <c r="D12" s="311"/>
      <c r="E12" s="311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SO04_12_Růžička1!E25</f>
        <v>0</v>
      </c>
      <c r="D15" s="130" t="str">
        <f>SO04_12_Růžička1!A30</f>
        <v>Ztížené výrobní podmínky</v>
      </c>
      <c r="E15" s="131"/>
      <c r="F15" s="132"/>
      <c r="G15" s="129">
        <f>SO04_12_Růžička1!I30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SO04_12_Růžička1!F25</f>
        <v>0</v>
      </c>
      <c r="D16" s="82" t="str">
        <f>SO04_12_Růžička1!A31</f>
        <v>Oborová přirážka</v>
      </c>
      <c r="E16" s="133"/>
      <c r="F16" s="134"/>
      <c r="G16" s="129">
        <f>SO04_12_Růžička1!I31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SO04_12_Růžička1!H25</f>
        <v>0</v>
      </c>
      <c r="D17" s="82" t="str">
        <f>SO04_12_Růžička1!A32</f>
        <v>Přesun stavebních kapacit</v>
      </c>
      <c r="E17" s="133"/>
      <c r="F17" s="134"/>
      <c r="G17" s="129">
        <f>SO04_12_Růžička1!I32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SO04_12_Růžička1!G25</f>
        <v>0</v>
      </c>
      <c r="D18" s="82" t="str">
        <f>SO04_12_Růžička1!A33</f>
        <v>Mimostaveništní doprava</v>
      </c>
      <c r="E18" s="133"/>
      <c r="F18" s="134"/>
      <c r="G18" s="129">
        <f>SO04_12_Růžička1!I33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SO04_12_Růžička1!A34</f>
        <v>Zařízení staveniště</v>
      </c>
      <c r="E19" s="133"/>
      <c r="F19" s="134"/>
      <c r="G19" s="129">
        <f>SO04_12_Růžička1!I34</f>
        <v>0</v>
      </c>
    </row>
    <row r="20" spans="1:7" ht="15.95" customHeight="1" x14ac:dyDescent="0.2">
      <c r="A20" s="137"/>
      <c r="B20" s="128"/>
      <c r="C20" s="129"/>
      <c r="D20" s="82" t="str">
        <f>SO04_12_Růžička1!A35</f>
        <v>Provoz investora</v>
      </c>
      <c r="E20" s="133"/>
      <c r="F20" s="134"/>
      <c r="G20" s="129">
        <f>SO04_12_Růžička1!I35</f>
        <v>0</v>
      </c>
    </row>
    <row r="21" spans="1:7" ht="15.95" customHeight="1" x14ac:dyDescent="0.2">
      <c r="A21" s="137" t="s">
        <v>25</v>
      </c>
      <c r="B21" s="128"/>
      <c r="C21" s="129">
        <f>SO04_12_Růžička1!I25</f>
        <v>0</v>
      </c>
      <c r="D21" s="82" t="str">
        <f>SO04_12_Růžička1!A36</f>
        <v>Kompletační činnost (IČD)</v>
      </c>
      <c r="E21" s="133"/>
      <c r="F21" s="134"/>
      <c r="G21" s="129">
        <f>SO04_12_Růžička1!I36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07" t="s">
        <v>56</v>
      </c>
      <c r="B23" s="308"/>
      <c r="C23" s="139">
        <f>C22+G23</f>
        <v>0</v>
      </c>
      <c r="D23" s="140" t="s">
        <v>57</v>
      </c>
      <c r="E23" s="141"/>
      <c r="F23" s="142"/>
      <c r="G23" s="129">
        <f>SO04_12_Růžička1!H38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13">
        <f>C23-F32</f>
        <v>0</v>
      </c>
      <c r="G30" s="314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13">
        <f>ROUND(PRODUCT(F30,C31/100),0)</f>
        <v>0</v>
      </c>
      <c r="G31" s="314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13">
        <v>0</v>
      </c>
      <c r="G32" s="314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13">
        <f>ROUND(PRODUCT(F32,C33/100),0)</f>
        <v>0</v>
      </c>
      <c r="G33" s="314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15">
        <f>ROUND(SUM(F30:F33),0)</f>
        <v>0</v>
      </c>
      <c r="G34" s="316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17"/>
      <c r="C37" s="317"/>
      <c r="D37" s="317"/>
      <c r="E37" s="317"/>
      <c r="F37" s="317"/>
      <c r="G37" s="317"/>
      <c r="H37" s="1" t="s">
        <v>2</v>
      </c>
    </row>
    <row r="38" spans="1:8" ht="12.75" customHeight="1" x14ac:dyDescent="0.2">
      <c r="A38" s="166"/>
      <c r="B38" s="317"/>
      <c r="C38" s="317"/>
      <c r="D38" s="317"/>
      <c r="E38" s="317"/>
      <c r="F38" s="317"/>
      <c r="G38" s="317"/>
      <c r="H38" s="1" t="s">
        <v>2</v>
      </c>
    </row>
    <row r="39" spans="1:8" x14ac:dyDescent="0.2">
      <c r="A39" s="166"/>
      <c r="B39" s="317"/>
      <c r="C39" s="317"/>
      <c r="D39" s="317"/>
      <c r="E39" s="317"/>
      <c r="F39" s="317"/>
      <c r="G39" s="317"/>
      <c r="H39" s="1" t="s">
        <v>2</v>
      </c>
    </row>
    <row r="40" spans="1:8" x14ac:dyDescent="0.2">
      <c r="A40" s="166"/>
      <c r="B40" s="317"/>
      <c r="C40" s="317"/>
      <c r="D40" s="317"/>
      <c r="E40" s="317"/>
      <c r="F40" s="317"/>
      <c r="G40" s="317"/>
      <c r="H40" s="1" t="s">
        <v>2</v>
      </c>
    </row>
    <row r="41" spans="1:8" x14ac:dyDescent="0.2">
      <c r="A41" s="166"/>
      <c r="B41" s="317"/>
      <c r="C41" s="317"/>
      <c r="D41" s="317"/>
      <c r="E41" s="317"/>
      <c r="F41" s="317"/>
      <c r="G41" s="317"/>
      <c r="H41" s="1" t="s">
        <v>2</v>
      </c>
    </row>
    <row r="42" spans="1:8" x14ac:dyDescent="0.2">
      <c r="A42" s="166"/>
      <c r="B42" s="317"/>
      <c r="C42" s="317"/>
      <c r="D42" s="317"/>
      <c r="E42" s="317"/>
      <c r="F42" s="317"/>
      <c r="G42" s="317"/>
      <c r="H42" s="1" t="s">
        <v>2</v>
      </c>
    </row>
    <row r="43" spans="1:8" x14ac:dyDescent="0.2">
      <c r="A43" s="166"/>
      <c r="B43" s="317"/>
      <c r="C43" s="317"/>
      <c r="D43" s="317"/>
      <c r="E43" s="317"/>
      <c r="F43" s="317"/>
      <c r="G43" s="317"/>
      <c r="H43" s="1" t="s">
        <v>2</v>
      </c>
    </row>
    <row r="44" spans="1:8" ht="12.75" customHeight="1" x14ac:dyDescent="0.2">
      <c r="A44" s="166"/>
      <c r="B44" s="317"/>
      <c r="C44" s="317"/>
      <c r="D44" s="317"/>
      <c r="E44" s="317"/>
      <c r="F44" s="317"/>
      <c r="G44" s="317"/>
      <c r="H44" s="1" t="s">
        <v>2</v>
      </c>
    </row>
    <row r="45" spans="1:8" ht="12.75" customHeight="1" x14ac:dyDescent="0.2">
      <c r="A45" s="166"/>
      <c r="B45" s="317"/>
      <c r="C45" s="317"/>
      <c r="D45" s="317"/>
      <c r="E45" s="317"/>
      <c r="F45" s="317"/>
      <c r="G45" s="317"/>
      <c r="H45" s="1" t="s">
        <v>2</v>
      </c>
    </row>
    <row r="46" spans="1:8" x14ac:dyDescent="0.2">
      <c r="B46" s="312"/>
      <c r="C46" s="312"/>
      <c r="D46" s="312"/>
      <c r="E46" s="312"/>
      <c r="F46" s="312"/>
      <c r="G46" s="312"/>
    </row>
    <row r="47" spans="1:8" x14ac:dyDescent="0.2">
      <c r="B47" s="312"/>
      <c r="C47" s="312"/>
      <c r="D47" s="312"/>
      <c r="E47" s="312"/>
      <c r="F47" s="312"/>
      <c r="G47" s="312"/>
    </row>
    <row r="48" spans="1:8" x14ac:dyDescent="0.2">
      <c r="B48" s="312"/>
      <c r="C48" s="312"/>
      <c r="D48" s="312"/>
      <c r="E48" s="312"/>
      <c r="F48" s="312"/>
      <c r="G48" s="312"/>
    </row>
    <row r="49" spans="2:7" x14ac:dyDescent="0.2">
      <c r="B49" s="312"/>
      <c r="C49" s="312"/>
      <c r="D49" s="312"/>
      <c r="E49" s="312"/>
      <c r="F49" s="312"/>
      <c r="G49" s="312"/>
    </row>
    <row r="50" spans="2:7" x14ac:dyDescent="0.2">
      <c r="B50" s="312"/>
      <c r="C50" s="312"/>
      <c r="D50" s="312"/>
      <c r="E50" s="312"/>
      <c r="F50" s="312"/>
      <c r="G50" s="312"/>
    </row>
    <row r="51" spans="2:7" x14ac:dyDescent="0.2">
      <c r="B51" s="312"/>
      <c r="C51" s="312"/>
      <c r="D51" s="312"/>
      <c r="E51" s="312"/>
      <c r="F51" s="312"/>
      <c r="G51" s="31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6"/>
  <dimension ref="A1:BE89"/>
  <sheetViews>
    <sheetView tabSelected="1" workbookViewId="0">
      <selection activeCell="A24" sqref="A24:XFD24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3</v>
      </c>
      <c r="B1" s="319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9" ht="13.5" thickBot="1" x14ac:dyDescent="0.25">
      <c r="A2" s="320" t="s">
        <v>71</v>
      </c>
      <c r="B2" s="321"/>
      <c r="C2" s="173" t="s">
        <v>400</v>
      </c>
      <c r="D2" s="174"/>
      <c r="E2" s="175"/>
      <c r="F2" s="174"/>
      <c r="G2" s="322" t="s">
        <v>350</v>
      </c>
      <c r="H2" s="323"/>
      <c r="I2" s="324"/>
    </row>
    <row r="3" spans="1:9" ht="13.5" thickTop="1" x14ac:dyDescent="0.2">
      <c r="F3" s="108"/>
    </row>
    <row r="4" spans="1:9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9" s="108" customFormat="1" x14ac:dyDescent="0.2">
      <c r="A7" s="275" t="str">
        <f>SO04_12_Růžička2!B7</f>
        <v>1</v>
      </c>
      <c r="B7" s="62" t="str">
        <f>SO04_12_Růžička2!C7</f>
        <v>Zemní práce</v>
      </c>
      <c r="D7" s="185"/>
      <c r="E7" s="276">
        <f>SO04_12_Růžička2!BA50</f>
        <v>0</v>
      </c>
      <c r="F7" s="277">
        <f>SO04_12_Růžička2!BB50</f>
        <v>0</v>
      </c>
      <c r="G7" s="277">
        <f>SO04_12_Růžička2!BC50</f>
        <v>0</v>
      </c>
      <c r="H7" s="277">
        <f>SO04_12_Růžička2!BD50</f>
        <v>0</v>
      </c>
      <c r="I7" s="278">
        <f>SO04_12_Růžička2!BE50</f>
        <v>0</v>
      </c>
    </row>
    <row r="8" spans="1:9" s="108" customFormat="1" x14ac:dyDescent="0.2">
      <c r="A8" s="275" t="str">
        <f>SO04_12_Růžička2!B51</f>
        <v>11</v>
      </c>
      <c r="B8" s="62" t="str">
        <f>SO04_12_Růžička2!C51</f>
        <v>Přípravné a přidružené práce</v>
      </c>
      <c r="D8" s="185"/>
      <c r="E8" s="276">
        <f>SO04_12_Růžička2!BA58</f>
        <v>0</v>
      </c>
      <c r="F8" s="277">
        <f>SO04_12_Růžička2!BB58</f>
        <v>0</v>
      </c>
      <c r="G8" s="277">
        <f>SO04_12_Růžička2!BC58</f>
        <v>0</v>
      </c>
      <c r="H8" s="277">
        <f>SO04_12_Růžička2!BD58</f>
        <v>0</v>
      </c>
      <c r="I8" s="278">
        <f>SO04_12_Růžička2!BE58</f>
        <v>0</v>
      </c>
    </row>
    <row r="9" spans="1:9" s="108" customFormat="1" x14ac:dyDescent="0.2">
      <c r="A9" s="275" t="str">
        <f>SO04_12_Růžička2!B59</f>
        <v>18</v>
      </c>
      <c r="B9" s="62" t="str">
        <f>SO04_12_Růžička2!C59</f>
        <v>Povrchové úpravy terénu</v>
      </c>
      <c r="D9" s="185"/>
      <c r="E9" s="276">
        <f>SO04_12_Růžička2!BA67</f>
        <v>0</v>
      </c>
      <c r="F9" s="277">
        <f>SO04_12_Růžička2!BB67</f>
        <v>0</v>
      </c>
      <c r="G9" s="277">
        <f>SO04_12_Růžička2!BC67</f>
        <v>0</v>
      </c>
      <c r="H9" s="277">
        <f>SO04_12_Růžička2!BD67</f>
        <v>0</v>
      </c>
      <c r="I9" s="278">
        <f>SO04_12_Růžička2!BE67</f>
        <v>0</v>
      </c>
    </row>
    <row r="10" spans="1:9" s="108" customFormat="1" x14ac:dyDescent="0.2">
      <c r="A10" s="275" t="str">
        <f>SO04_12_Růžička2!B68</f>
        <v>21</v>
      </c>
      <c r="B10" s="62" t="str">
        <f>SO04_12_Růžička2!C68</f>
        <v>Úprava podloží a základ.spáry</v>
      </c>
      <c r="D10" s="185"/>
      <c r="E10" s="276">
        <f>SO04_12_Růžička2!BA71</f>
        <v>0</v>
      </c>
      <c r="F10" s="277">
        <f>SO04_12_Růžička2!BB71</f>
        <v>0</v>
      </c>
      <c r="G10" s="277">
        <f>SO04_12_Růžička2!BC71</f>
        <v>0</v>
      </c>
      <c r="H10" s="277">
        <f>SO04_12_Růžička2!BD71</f>
        <v>0</v>
      </c>
      <c r="I10" s="278">
        <f>SO04_12_Růžička2!BE71</f>
        <v>0</v>
      </c>
    </row>
    <row r="11" spans="1:9" s="108" customFormat="1" x14ac:dyDescent="0.2">
      <c r="A11" s="275" t="str">
        <f>SO04_12_Růžička2!B72</f>
        <v>27</v>
      </c>
      <c r="B11" s="62" t="str">
        <f>SO04_12_Růžička2!C72</f>
        <v>Základy</v>
      </c>
      <c r="D11" s="185"/>
      <c r="E11" s="276">
        <f>SO04_12_Růžička2!BA82</f>
        <v>0</v>
      </c>
      <c r="F11" s="277">
        <f>SO04_12_Růžička2!BB82</f>
        <v>0</v>
      </c>
      <c r="G11" s="277">
        <f>SO04_12_Růžička2!BC82</f>
        <v>0</v>
      </c>
      <c r="H11" s="277">
        <f>SO04_12_Růžička2!BD82</f>
        <v>0</v>
      </c>
      <c r="I11" s="278">
        <f>SO04_12_Růžička2!BE82</f>
        <v>0</v>
      </c>
    </row>
    <row r="12" spans="1:9" s="108" customFormat="1" x14ac:dyDescent="0.2">
      <c r="A12" s="275" t="str">
        <f>SO04_12_Růžička2!B83</f>
        <v>31</v>
      </c>
      <c r="B12" s="62" t="str">
        <f>SO04_12_Růžička2!C83</f>
        <v>Zdi podpěrné a volné</v>
      </c>
      <c r="D12" s="185"/>
      <c r="E12" s="276">
        <f>SO04_12_Růžička2!BA88</f>
        <v>0</v>
      </c>
      <c r="F12" s="277">
        <f>SO04_12_Růžička2!BB88</f>
        <v>0</v>
      </c>
      <c r="G12" s="277">
        <f>SO04_12_Růžička2!BC88</f>
        <v>0</v>
      </c>
      <c r="H12" s="277">
        <f>SO04_12_Růžička2!BD88</f>
        <v>0</v>
      </c>
      <c r="I12" s="278">
        <f>SO04_12_Růžička2!BE88</f>
        <v>0</v>
      </c>
    </row>
    <row r="13" spans="1:9" s="108" customFormat="1" x14ac:dyDescent="0.2">
      <c r="A13" s="275" t="str">
        <f>SO04_12_Růžička2!B89</f>
        <v>38</v>
      </c>
      <c r="B13" s="62" t="str">
        <f>SO04_12_Růžička2!C89</f>
        <v>Kompletní konstrukce</v>
      </c>
      <c r="D13" s="185"/>
      <c r="E13" s="276">
        <f>SO04_12_Růžička2!BA96</f>
        <v>0</v>
      </c>
      <c r="F13" s="277">
        <f>SO04_12_Růžička2!BB96</f>
        <v>0</v>
      </c>
      <c r="G13" s="277">
        <f>SO04_12_Růžička2!BC96</f>
        <v>0</v>
      </c>
      <c r="H13" s="277">
        <f>SO04_12_Růžička2!BD96</f>
        <v>0</v>
      </c>
      <c r="I13" s="278">
        <f>SO04_12_Růžička2!BE96</f>
        <v>0</v>
      </c>
    </row>
    <row r="14" spans="1:9" s="108" customFormat="1" x14ac:dyDescent="0.2">
      <c r="A14" s="275" t="str">
        <f>SO04_12_Růžička2!B97</f>
        <v>45</v>
      </c>
      <c r="B14" s="62" t="str">
        <f>SO04_12_Růžička2!C97</f>
        <v>Podkladní a vedlejší konstrukce</v>
      </c>
      <c r="D14" s="185"/>
      <c r="E14" s="276">
        <f>SO04_12_Růžička2!BA100</f>
        <v>0</v>
      </c>
      <c r="F14" s="277">
        <f>SO04_12_Růžička2!BB100</f>
        <v>0</v>
      </c>
      <c r="G14" s="277">
        <f>SO04_12_Růžička2!BC100</f>
        <v>0</v>
      </c>
      <c r="H14" s="277">
        <f>SO04_12_Růžička2!BD100</f>
        <v>0</v>
      </c>
      <c r="I14" s="278">
        <f>SO04_12_Růžička2!BE100</f>
        <v>0</v>
      </c>
    </row>
    <row r="15" spans="1:9" s="108" customFormat="1" x14ac:dyDescent="0.2">
      <c r="A15" s="275" t="str">
        <f>SO04_12_Růžička2!B101</f>
        <v>56</v>
      </c>
      <c r="B15" s="62" t="str">
        <f>SO04_12_Růžička2!C101</f>
        <v>Podkladní vrstvy komunikací a zpevněných ploch</v>
      </c>
      <c r="D15" s="185"/>
      <c r="E15" s="276">
        <f>SO04_12_Růžička2!BA108</f>
        <v>0</v>
      </c>
      <c r="F15" s="277">
        <f>SO04_12_Růžička2!BB108</f>
        <v>0</v>
      </c>
      <c r="G15" s="277">
        <f>SO04_12_Růžička2!BC108</f>
        <v>0</v>
      </c>
      <c r="H15" s="277">
        <f>SO04_12_Růžička2!BD108</f>
        <v>0</v>
      </c>
      <c r="I15" s="278">
        <f>SO04_12_Růžička2!BE108</f>
        <v>0</v>
      </c>
    </row>
    <row r="16" spans="1:9" s="108" customFormat="1" x14ac:dyDescent="0.2">
      <c r="A16" s="275" t="str">
        <f>SO04_12_Růžička2!B109</f>
        <v>57</v>
      </c>
      <c r="B16" s="62" t="str">
        <f>SO04_12_Růžička2!C109</f>
        <v>Kryty štěrkových a živičných komunikací</v>
      </c>
      <c r="D16" s="185"/>
      <c r="E16" s="276">
        <f>SO04_12_Růžička2!BA112</f>
        <v>0</v>
      </c>
      <c r="F16" s="277">
        <f>SO04_12_Růžička2!BB112</f>
        <v>0</v>
      </c>
      <c r="G16" s="277">
        <f>SO04_12_Růžička2!BC112</f>
        <v>0</v>
      </c>
      <c r="H16" s="277">
        <f>SO04_12_Růžička2!BD112</f>
        <v>0</v>
      </c>
      <c r="I16" s="278">
        <f>SO04_12_Růžička2!BE112</f>
        <v>0</v>
      </c>
    </row>
    <row r="17" spans="1:57" s="108" customFormat="1" x14ac:dyDescent="0.2">
      <c r="A17" s="275" t="str">
        <f>SO04_12_Růžička2!B113</f>
        <v>59</v>
      </c>
      <c r="B17" s="62" t="str">
        <f>SO04_12_Růžička2!C113</f>
        <v>Dlažby a předlažby komunikací</v>
      </c>
      <c r="D17" s="185"/>
      <c r="E17" s="276">
        <f>SO04_12_Růžička2!BA127</f>
        <v>0</v>
      </c>
      <c r="F17" s="277">
        <f>SO04_12_Růžička2!BB127</f>
        <v>0</v>
      </c>
      <c r="G17" s="277">
        <f>SO04_12_Růžička2!BC127</f>
        <v>0</v>
      </c>
      <c r="H17" s="277">
        <f>SO04_12_Růžička2!BD127</f>
        <v>0</v>
      </c>
      <c r="I17" s="278">
        <f>SO04_12_Růžička2!BE127</f>
        <v>0</v>
      </c>
    </row>
    <row r="18" spans="1:57" s="108" customFormat="1" x14ac:dyDescent="0.2">
      <c r="A18" s="275" t="str">
        <f>SO04_12_Růžička2!B128</f>
        <v>63</v>
      </c>
      <c r="B18" s="62" t="str">
        <f>SO04_12_Růžička2!C128</f>
        <v>Podlahy a podlahové konstrukce</v>
      </c>
      <c r="D18" s="185"/>
      <c r="E18" s="276">
        <f>SO04_12_Růžička2!BA136</f>
        <v>0</v>
      </c>
      <c r="F18" s="277">
        <f>SO04_12_Růžička2!BB136</f>
        <v>0</v>
      </c>
      <c r="G18" s="277">
        <f>SO04_12_Růžička2!BC136</f>
        <v>0</v>
      </c>
      <c r="H18" s="277">
        <f>SO04_12_Růžička2!BD136</f>
        <v>0</v>
      </c>
      <c r="I18" s="278">
        <f>SO04_12_Růžička2!BE136</f>
        <v>0</v>
      </c>
    </row>
    <row r="19" spans="1:57" s="108" customFormat="1" x14ac:dyDescent="0.2">
      <c r="A19" s="275" t="str">
        <f>SO04_12_Růžička2!B137</f>
        <v>89</v>
      </c>
      <c r="B19" s="62" t="str">
        <f>SO04_12_Růžička2!C137</f>
        <v>Ostatní konstrukce na trubním vedení</v>
      </c>
      <c r="D19" s="185"/>
      <c r="E19" s="276">
        <f>SO04_12_Růžička2!BA139</f>
        <v>0</v>
      </c>
      <c r="F19" s="277">
        <f>SO04_12_Růžička2!BB139</f>
        <v>0</v>
      </c>
      <c r="G19" s="277">
        <f>SO04_12_Růžička2!BC139</f>
        <v>0</v>
      </c>
      <c r="H19" s="277">
        <f>SO04_12_Růžička2!BD139</f>
        <v>0</v>
      </c>
      <c r="I19" s="278">
        <f>SO04_12_Růžička2!BE139</f>
        <v>0</v>
      </c>
    </row>
    <row r="20" spans="1:57" s="108" customFormat="1" x14ac:dyDescent="0.2">
      <c r="A20" s="275" t="str">
        <f>SO04_12_Růžička2!B140</f>
        <v>91</v>
      </c>
      <c r="B20" s="62" t="str">
        <f>SO04_12_Růžička2!C140</f>
        <v>Doplňující práce na komunikaci</v>
      </c>
      <c r="D20" s="185"/>
      <c r="E20" s="276">
        <f>SO04_12_Růžička2!BA151</f>
        <v>0</v>
      </c>
      <c r="F20" s="277">
        <f>SO04_12_Růžička2!BB151</f>
        <v>0</v>
      </c>
      <c r="G20" s="277">
        <f>SO04_12_Růžička2!BC151</f>
        <v>0</v>
      </c>
      <c r="H20" s="277">
        <f>SO04_12_Růžička2!BD151</f>
        <v>0</v>
      </c>
      <c r="I20" s="278">
        <f>SO04_12_Růžička2!BE151</f>
        <v>0</v>
      </c>
    </row>
    <row r="21" spans="1:57" s="108" customFormat="1" x14ac:dyDescent="0.2">
      <c r="A21" s="275" t="str">
        <f>SO04_12_Růžička2!B152</f>
        <v>94</v>
      </c>
      <c r="B21" s="62" t="str">
        <f>SO04_12_Růžička2!C152</f>
        <v>Lešení a stavební výtahy</v>
      </c>
      <c r="D21" s="185"/>
      <c r="E21" s="276">
        <f>SO04_12_Růžička2!BA155</f>
        <v>0</v>
      </c>
      <c r="F21" s="277">
        <f>SO04_12_Růžička2!BB155</f>
        <v>0</v>
      </c>
      <c r="G21" s="277">
        <f>SO04_12_Růžička2!BC155</f>
        <v>0</v>
      </c>
      <c r="H21" s="277">
        <f>SO04_12_Růžička2!BD155</f>
        <v>0</v>
      </c>
      <c r="I21" s="278">
        <f>SO04_12_Růžička2!BE155</f>
        <v>0</v>
      </c>
    </row>
    <row r="22" spans="1:57" s="108" customFormat="1" x14ac:dyDescent="0.2">
      <c r="A22" s="275" t="str">
        <f>SO04_12_Růžička2!B156</f>
        <v>99</v>
      </c>
      <c r="B22" s="62" t="str">
        <f>SO04_12_Růžička2!C156</f>
        <v>Staveništní přesun hmot</v>
      </c>
      <c r="D22" s="185"/>
      <c r="E22" s="276">
        <f>SO04_12_Růžička2!BA158</f>
        <v>0</v>
      </c>
      <c r="F22" s="277">
        <f>SO04_12_Růžička2!BB158</f>
        <v>0</v>
      </c>
      <c r="G22" s="277">
        <f>SO04_12_Růžička2!BC158</f>
        <v>0</v>
      </c>
      <c r="H22" s="277">
        <f>SO04_12_Růžička2!BD158</f>
        <v>0</v>
      </c>
      <c r="I22" s="278">
        <f>SO04_12_Růžička2!BE158</f>
        <v>0</v>
      </c>
    </row>
    <row r="23" spans="1:57" s="108" customFormat="1" x14ac:dyDescent="0.2">
      <c r="A23" s="275" t="str">
        <f>SO04_12_Růžička2!B159</f>
        <v>792</v>
      </c>
      <c r="B23" s="62" t="str">
        <f>SO04_12_Růžička2!C159</f>
        <v>Mobiliář</v>
      </c>
      <c r="D23" s="185"/>
      <c r="E23" s="276">
        <f>SO04_12_Růžička2!BA162</f>
        <v>0</v>
      </c>
      <c r="F23" s="277">
        <f>SO04_12_Růžička2!BB162</f>
        <v>0</v>
      </c>
      <c r="G23" s="277">
        <f>SO04_12_Růžička2!BC162</f>
        <v>0</v>
      </c>
      <c r="H23" s="277">
        <f>SO04_12_Růžička2!BD162</f>
        <v>0</v>
      </c>
      <c r="I23" s="278">
        <f>SO04_12_Růžička2!BE162</f>
        <v>0</v>
      </c>
    </row>
    <row r="24" spans="1:57" s="108" customFormat="1" ht="13.5" thickBot="1" x14ac:dyDescent="0.25">
      <c r="A24" s="275" t="str">
        <f>SO04_12_Růžička2!B163</f>
        <v>D96</v>
      </c>
      <c r="B24" s="62" t="str">
        <f>SO04_12_Růžička2!C163</f>
        <v>Přesuny suti a vybouraných hmot</v>
      </c>
      <c r="D24" s="185"/>
      <c r="E24" s="276">
        <f>SO04_12_Růžička2!BA166</f>
        <v>0</v>
      </c>
      <c r="F24" s="277">
        <f>SO04_12_Růžička2!BB166</f>
        <v>0</v>
      </c>
      <c r="G24" s="277">
        <f>SO04_12_Růžička2!BC166</f>
        <v>0</v>
      </c>
      <c r="H24" s="277">
        <f>SO04_12_Růžička2!BD166</f>
        <v>0</v>
      </c>
      <c r="I24" s="278">
        <f>SO04_12_Růžička2!BE166</f>
        <v>0</v>
      </c>
    </row>
    <row r="25" spans="1:57" s="14" customFormat="1" ht="13.5" thickBot="1" x14ac:dyDescent="0.25">
      <c r="A25" s="186"/>
      <c r="B25" s="187" t="s">
        <v>74</v>
      </c>
      <c r="C25" s="187"/>
      <c r="D25" s="188"/>
      <c r="E25" s="189">
        <f>SUM(E7:E24)</f>
        <v>0</v>
      </c>
      <c r="F25" s="190">
        <f>SUM(F7:F24)</f>
        <v>0</v>
      </c>
      <c r="G25" s="190">
        <f>SUM(G7:G24)</f>
        <v>0</v>
      </c>
      <c r="H25" s="190">
        <f>SUM(H7:H24)</f>
        <v>0</v>
      </c>
      <c r="I25" s="191">
        <f>SUM(I7:I24)</f>
        <v>0</v>
      </c>
    </row>
    <row r="26" spans="1:57" x14ac:dyDescent="0.2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57" ht="19.5" customHeight="1" x14ac:dyDescent="0.25">
      <c r="A27" s="177" t="s">
        <v>75</v>
      </c>
      <c r="B27" s="177"/>
      <c r="C27" s="177"/>
      <c r="D27" s="177"/>
      <c r="E27" s="177"/>
      <c r="F27" s="177"/>
      <c r="G27" s="192"/>
      <c r="H27" s="177"/>
      <c r="I27" s="177"/>
      <c r="BA27" s="114"/>
      <c r="BB27" s="114"/>
      <c r="BC27" s="114"/>
      <c r="BD27" s="114"/>
      <c r="BE27" s="114"/>
    </row>
    <row r="28" spans="1:57" ht="13.5" thickBot="1" x14ac:dyDescent="0.25"/>
    <row r="29" spans="1:57" x14ac:dyDescent="0.2">
      <c r="A29" s="143" t="s">
        <v>76</v>
      </c>
      <c r="B29" s="144"/>
      <c r="C29" s="144"/>
      <c r="D29" s="193"/>
      <c r="E29" s="194" t="s">
        <v>77</v>
      </c>
      <c r="F29" s="195" t="s">
        <v>13</v>
      </c>
      <c r="G29" s="196" t="s">
        <v>78</v>
      </c>
      <c r="H29" s="197"/>
      <c r="I29" s="198" t="s">
        <v>77</v>
      </c>
    </row>
    <row r="30" spans="1:57" x14ac:dyDescent="0.2">
      <c r="A30" s="137" t="s">
        <v>145</v>
      </c>
      <c r="B30" s="128"/>
      <c r="C30" s="128"/>
      <c r="D30" s="199"/>
      <c r="E30" s="200">
        <v>0</v>
      </c>
      <c r="F30" s="201">
        <v>0</v>
      </c>
      <c r="G30" s="202">
        <v>459048.11107384996</v>
      </c>
      <c r="H30" s="203"/>
      <c r="I30" s="204">
        <f t="shared" ref="I30:I37" si="0">E30+F30*G30/100</f>
        <v>0</v>
      </c>
      <c r="BA30" s="1">
        <v>0</v>
      </c>
    </row>
    <row r="31" spans="1:57" x14ac:dyDescent="0.2">
      <c r="A31" s="137" t="s">
        <v>146</v>
      </c>
      <c r="B31" s="128"/>
      <c r="C31" s="128"/>
      <c r="D31" s="199"/>
      <c r="E31" s="200">
        <v>0</v>
      </c>
      <c r="F31" s="201">
        <v>0</v>
      </c>
      <c r="G31" s="202">
        <v>459048.11107384996</v>
      </c>
      <c r="H31" s="203"/>
      <c r="I31" s="204">
        <f t="shared" si="0"/>
        <v>0</v>
      </c>
      <c r="BA31" s="1">
        <v>0</v>
      </c>
    </row>
    <row r="32" spans="1:57" x14ac:dyDescent="0.2">
      <c r="A32" s="137" t="s">
        <v>147</v>
      </c>
      <c r="B32" s="128"/>
      <c r="C32" s="128"/>
      <c r="D32" s="199"/>
      <c r="E32" s="200">
        <v>0</v>
      </c>
      <c r="F32" s="201">
        <v>0</v>
      </c>
      <c r="G32" s="202">
        <v>459048.11107384996</v>
      </c>
      <c r="H32" s="203"/>
      <c r="I32" s="204">
        <f t="shared" si="0"/>
        <v>0</v>
      </c>
      <c r="BA32" s="1">
        <v>0</v>
      </c>
    </row>
    <row r="33" spans="1:53" x14ac:dyDescent="0.2">
      <c r="A33" s="137" t="s">
        <v>148</v>
      </c>
      <c r="B33" s="128"/>
      <c r="C33" s="128"/>
      <c r="D33" s="199"/>
      <c r="E33" s="200">
        <v>0</v>
      </c>
      <c r="F33" s="201">
        <v>0</v>
      </c>
      <c r="G33" s="202">
        <v>459048.11107384996</v>
      </c>
      <c r="H33" s="203"/>
      <c r="I33" s="204">
        <f t="shared" si="0"/>
        <v>0</v>
      </c>
      <c r="BA33" s="1">
        <v>0</v>
      </c>
    </row>
    <row r="34" spans="1:53" x14ac:dyDescent="0.2">
      <c r="A34" s="137" t="s">
        <v>149</v>
      </c>
      <c r="B34" s="128"/>
      <c r="C34" s="128"/>
      <c r="D34" s="199"/>
      <c r="E34" s="200">
        <v>0</v>
      </c>
      <c r="F34" s="201">
        <v>0</v>
      </c>
      <c r="G34" s="202">
        <v>462023.11107384996</v>
      </c>
      <c r="H34" s="203"/>
      <c r="I34" s="204">
        <f t="shared" si="0"/>
        <v>0</v>
      </c>
      <c r="BA34" s="1">
        <v>1</v>
      </c>
    </row>
    <row r="35" spans="1:53" x14ac:dyDescent="0.2">
      <c r="A35" s="137" t="s">
        <v>150</v>
      </c>
      <c r="B35" s="128"/>
      <c r="C35" s="128"/>
      <c r="D35" s="199"/>
      <c r="E35" s="200">
        <v>0</v>
      </c>
      <c r="F35" s="201">
        <v>0</v>
      </c>
      <c r="G35" s="202">
        <v>462023.11107384996</v>
      </c>
      <c r="H35" s="203"/>
      <c r="I35" s="204">
        <f t="shared" si="0"/>
        <v>0</v>
      </c>
      <c r="BA35" s="1">
        <v>1</v>
      </c>
    </row>
    <row r="36" spans="1:53" x14ac:dyDescent="0.2">
      <c r="A36" s="137" t="s">
        <v>151</v>
      </c>
      <c r="B36" s="128"/>
      <c r="C36" s="128"/>
      <c r="D36" s="199"/>
      <c r="E36" s="200">
        <v>0</v>
      </c>
      <c r="F36" s="201">
        <v>0</v>
      </c>
      <c r="G36" s="202">
        <v>462023.11107384996</v>
      </c>
      <c r="H36" s="203"/>
      <c r="I36" s="204">
        <f t="shared" si="0"/>
        <v>0</v>
      </c>
      <c r="BA36" s="1">
        <v>2</v>
      </c>
    </row>
    <row r="37" spans="1:53" x14ac:dyDescent="0.2">
      <c r="A37" s="137" t="s">
        <v>152</v>
      </c>
      <c r="B37" s="128"/>
      <c r="C37" s="128"/>
      <c r="D37" s="199"/>
      <c r="E37" s="200">
        <v>0</v>
      </c>
      <c r="F37" s="201">
        <v>0</v>
      </c>
      <c r="G37" s="202">
        <v>462023.11107384996</v>
      </c>
      <c r="H37" s="203"/>
      <c r="I37" s="204">
        <f t="shared" si="0"/>
        <v>0</v>
      </c>
      <c r="BA37" s="1">
        <v>2</v>
      </c>
    </row>
    <row r="38" spans="1:53" ht="13.5" thickBot="1" x14ac:dyDescent="0.25">
      <c r="A38" s="205"/>
      <c r="B38" s="206" t="s">
        <v>79</v>
      </c>
      <c r="C38" s="207"/>
      <c r="D38" s="208"/>
      <c r="E38" s="209"/>
      <c r="F38" s="210"/>
      <c r="G38" s="210"/>
      <c r="H38" s="325">
        <f>SUM(I30:I37)</f>
        <v>0</v>
      </c>
      <c r="I38" s="326"/>
    </row>
    <row r="40" spans="1:53" x14ac:dyDescent="0.2">
      <c r="B40" s="14"/>
      <c r="F40" s="211"/>
      <c r="G40" s="212"/>
      <c r="H40" s="212"/>
      <c r="I40" s="46"/>
    </row>
    <row r="41" spans="1:53" x14ac:dyDescent="0.2">
      <c r="F41" s="211"/>
      <c r="G41" s="212"/>
      <c r="H41" s="212"/>
      <c r="I41" s="46"/>
    </row>
    <row r="42" spans="1:53" x14ac:dyDescent="0.2">
      <c r="F42" s="211"/>
      <c r="G42" s="212"/>
      <c r="H42" s="212"/>
      <c r="I42" s="46"/>
    </row>
    <row r="43" spans="1:53" x14ac:dyDescent="0.2">
      <c r="F43" s="211"/>
      <c r="G43" s="212"/>
      <c r="H43" s="212"/>
      <c r="I43" s="46"/>
    </row>
    <row r="44" spans="1:53" x14ac:dyDescent="0.2">
      <c r="F44" s="211"/>
      <c r="G44" s="212"/>
      <c r="H44" s="212"/>
      <c r="I44" s="46"/>
    </row>
    <row r="45" spans="1:53" x14ac:dyDescent="0.2">
      <c r="F45" s="211"/>
      <c r="G45" s="212"/>
      <c r="H45" s="212"/>
      <c r="I45" s="46"/>
    </row>
    <row r="46" spans="1:53" x14ac:dyDescent="0.2">
      <c r="F46" s="211"/>
      <c r="G46" s="212"/>
      <c r="H46" s="212"/>
      <c r="I46" s="46"/>
    </row>
    <row r="47" spans="1:53" x14ac:dyDescent="0.2">
      <c r="F47" s="211"/>
      <c r="G47" s="212"/>
      <c r="H47" s="212"/>
      <c r="I47" s="46"/>
    </row>
    <row r="48" spans="1:53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  <row r="74" spans="6:9" x14ac:dyDescent="0.2">
      <c r="F74" s="211"/>
      <c r="G74" s="212"/>
      <c r="H74" s="212"/>
      <c r="I74" s="46"/>
    </row>
    <row r="75" spans="6:9" x14ac:dyDescent="0.2">
      <c r="F75" s="211"/>
      <c r="G75" s="212"/>
      <c r="H75" s="212"/>
      <c r="I75" s="46"/>
    </row>
    <row r="76" spans="6:9" x14ac:dyDescent="0.2">
      <c r="F76" s="211"/>
      <c r="G76" s="212"/>
      <c r="H76" s="212"/>
      <c r="I76" s="46"/>
    </row>
    <row r="77" spans="6:9" x14ac:dyDescent="0.2">
      <c r="F77" s="211"/>
      <c r="G77" s="212"/>
      <c r="H77" s="212"/>
      <c r="I77" s="46"/>
    </row>
    <row r="78" spans="6:9" x14ac:dyDescent="0.2">
      <c r="F78" s="211"/>
      <c r="G78" s="212"/>
      <c r="H78" s="212"/>
      <c r="I78" s="46"/>
    </row>
    <row r="79" spans="6:9" x14ac:dyDescent="0.2">
      <c r="F79" s="211"/>
      <c r="G79" s="212"/>
      <c r="H79" s="212"/>
      <c r="I79" s="46"/>
    </row>
    <row r="80" spans="6:9" x14ac:dyDescent="0.2">
      <c r="F80" s="211"/>
      <c r="G80" s="212"/>
      <c r="H80" s="212"/>
      <c r="I80" s="46"/>
    </row>
    <row r="81" spans="6:9" x14ac:dyDescent="0.2">
      <c r="F81" s="211"/>
      <c r="G81" s="212"/>
      <c r="H81" s="212"/>
      <c r="I81" s="46"/>
    </row>
    <row r="82" spans="6:9" x14ac:dyDescent="0.2">
      <c r="F82" s="211"/>
      <c r="G82" s="212"/>
      <c r="H82" s="212"/>
      <c r="I82" s="46"/>
    </row>
    <row r="83" spans="6:9" x14ac:dyDescent="0.2">
      <c r="F83" s="211"/>
      <c r="G83" s="212"/>
      <c r="H83" s="212"/>
      <c r="I83" s="46"/>
    </row>
    <row r="84" spans="6:9" x14ac:dyDescent="0.2">
      <c r="F84" s="211"/>
      <c r="G84" s="212"/>
      <c r="H84" s="212"/>
      <c r="I84" s="46"/>
    </row>
    <row r="85" spans="6:9" x14ac:dyDescent="0.2">
      <c r="F85" s="211"/>
      <c r="G85" s="212"/>
      <c r="H85" s="212"/>
      <c r="I85" s="46"/>
    </row>
    <row r="86" spans="6:9" x14ac:dyDescent="0.2">
      <c r="F86" s="211"/>
      <c r="G86" s="212"/>
      <c r="H86" s="212"/>
      <c r="I86" s="46"/>
    </row>
    <row r="87" spans="6:9" x14ac:dyDescent="0.2">
      <c r="F87" s="211"/>
      <c r="G87" s="212"/>
      <c r="H87" s="212"/>
      <c r="I87" s="46"/>
    </row>
    <row r="88" spans="6:9" x14ac:dyDescent="0.2">
      <c r="F88" s="211"/>
      <c r="G88" s="212"/>
      <c r="H88" s="212"/>
      <c r="I88" s="46"/>
    </row>
    <row r="89" spans="6:9" x14ac:dyDescent="0.2">
      <c r="F89" s="211"/>
      <c r="G89" s="212"/>
      <c r="H89" s="212"/>
      <c r="I89" s="46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Stavba</vt:lpstr>
      <vt:lpstr>SO 00 OVN</vt:lpstr>
      <vt:lpstr>SO 00 OVN1</vt:lpstr>
      <vt:lpstr>SO 00 OVN2</vt:lpstr>
      <vt:lpstr>SO 04_17_Šaripova_střed</vt:lpstr>
      <vt:lpstr>SO 04_17_Šaripova_střed1</vt:lpstr>
      <vt:lpstr>SO 04_17_Šaripova_střed2</vt:lpstr>
      <vt:lpstr>SO04_12_Růžička</vt:lpstr>
      <vt:lpstr>SO04_12_Růžička1</vt:lpstr>
      <vt:lpstr>SO04_12_Růžička2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OVN1'!Názvy_tisku</vt:lpstr>
      <vt:lpstr>'SO 00 OVN2'!Názvy_tisku</vt:lpstr>
      <vt:lpstr>'SO 04_17_Šaripova_střed1'!Názvy_tisku</vt:lpstr>
      <vt:lpstr>'SO 04_17_Šaripova_střed2'!Názvy_tisku</vt:lpstr>
      <vt:lpstr>SO04_12_Růžička1!Názvy_tisku</vt:lpstr>
      <vt:lpstr>SO04_12_Růžička2!Názvy_tisku</vt:lpstr>
      <vt:lpstr>Stavba!Objednatel</vt:lpstr>
      <vt:lpstr>Stavba!Objekt</vt:lpstr>
      <vt:lpstr>'SO 00 OVN'!Oblast_tisku</vt:lpstr>
      <vt:lpstr>'SO 00 OVN1'!Oblast_tisku</vt:lpstr>
      <vt:lpstr>'SO 00 OVN2'!Oblast_tisku</vt:lpstr>
      <vt:lpstr>'SO 04_17_Šaripova_střed'!Oblast_tisku</vt:lpstr>
      <vt:lpstr>'SO 04_17_Šaripova_střed1'!Oblast_tisku</vt:lpstr>
      <vt:lpstr>'SO 04_17_Šaripova_střed2'!Oblast_tisku</vt:lpstr>
      <vt:lpstr>SO04_12_Růžička!Oblast_tisku</vt:lpstr>
      <vt:lpstr>SO04_12_Růžička1!Oblast_tisku</vt:lpstr>
      <vt:lpstr>SO04_12_Růžička2!Oblast_tisku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Libor Obadal</cp:lastModifiedBy>
  <dcterms:created xsi:type="dcterms:W3CDTF">2017-12-01T16:44:21Z</dcterms:created>
  <dcterms:modified xsi:type="dcterms:W3CDTF">2021-05-05T14:36:19Z</dcterms:modified>
</cp:coreProperties>
</file>